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614"/>
  <workbookPr codeName="ThisWorkbook"/>
  <mc:AlternateContent xmlns:mc="http://schemas.openxmlformats.org/markup-compatibility/2006">
    <mc:Choice Requires="x15">
      <x15ac:absPath xmlns:x15ac="http://schemas.microsoft.com/office/spreadsheetml/2010/11/ac" url="/Users/penmetsa/Desktop/Company Decks/Financial Models/"/>
    </mc:Choice>
  </mc:AlternateContent>
  <xr:revisionPtr revIDLastSave="0" documentId="8_{15F84F21-6CD1-8A45-9C2B-6DC5307DBFE3}" xr6:coauthVersionLast="45" xr6:coauthVersionMax="45" xr10:uidLastSave="{00000000-0000-0000-0000-000000000000}"/>
  <bookViews>
    <workbookView xWindow="51220" yWindow="460" windowWidth="50340" windowHeight="28340" activeTab="1" xr2:uid="{00000000-000D-0000-FFFF-FFFF00000000}"/>
  </bookViews>
  <sheets>
    <sheet name="Scenarios" sheetId="10" r:id="rId1"/>
    <sheet name="Drivers" sheetId="3" r:id="rId2"/>
    <sheet name="Scheduling" sheetId="8" r:id="rId3"/>
    <sheet name="Matrix" sheetId="9" r:id="rId4"/>
    <sheet name="Permanent" sheetId="5" state="hidden" r:id="rId5"/>
  </sheets>
  <externalReferences>
    <externalReference r:id="rId6"/>
  </externalReferences>
  <definedNames>
    <definedName name="OzToGram">[1]Permanent!$E$4</definedName>
    <definedName name="_xlnm.Print_Area" localSheetId="3">Matrix!$B$3:$G$62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42" i="3" l="1"/>
  <c r="D4" i="9" l="1"/>
  <c r="I7" i="3"/>
  <c r="J7" i="3" s="1"/>
  <c r="K7" i="3" s="1"/>
  <c r="L7" i="3" s="1"/>
  <c r="M7" i="3" s="1"/>
  <c r="N7" i="3" s="1"/>
  <c r="O7" i="3" s="1"/>
  <c r="P7" i="3" s="1"/>
  <c r="Q7" i="3" s="1"/>
  <c r="R7" i="3" s="1"/>
  <c r="S7" i="3" s="1"/>
  <c r="T7" i="3" s="1"/>
  <c r="U7" i="3" s="1"/>
  <c r="V7" i="3" s="1"/>
  <c r="W7" i="3" s="1"/>
  <c r="X7" i="3" s="1"/>
  <c r="Y7" i="3" s="1"/>
  <c r="Z7" i="3" s="1"/>
  <c r="AA7" i="3" s="1"/>
  <c r="AB7" i="3" s="1"/>
  <c r="AC7" i="3" s="1"/>
  <c r="AD7" i="3" s="1"/>
  <c r="AE7" i="3" s="1"/>
  <c r="AF7" i="3" s="1"/>
  <c r="AG7" i="3" s="1"/>
  <c r="AH7" i="3" s="1"/>
  <c r="AI7" i="3" s="1"/>
  <c r="AJ7" i="3" s="1"/>
  <c r="AK7" i="3" s="1"/>
  <c r="AL7" i="3" s="1"/>
  <c r="G49" i="3" l="1"/>
  <c r="G60" i="9"/>
  <c r="E60" i="9"/>
  <c r="E57" i="9"/>
  <c r="E56" i="9"/>
  <c r="G11" i="3"/>
  <c r="F51" i="9" s="1"/>
  <c r="G12" i="3"/>
  <c r="G19" i="3"/>
  <c r="G20" i="3"/>
  <c r="E25" i="9" s="1"/>
  <c r="G17" i="3"/>
  <c r="E18" i="9" s="1"/>
  <c r="G18" i="3"/>
  <c r="Q36" i="3"/>
  <c r="G47" i="9" s="1"/>
  <c r="Q35" i="3"/>
  <c r="G46" i="9" s="1"/>
  <c r="G23" i="3"/>
  <c r="Q47" i="3" s="1"/>
  <c r="Q50" i="3" s="1"/>
  <c r="G35" i="3"/>
  <c r="G39" i="3"/>
  <c r="G24" i="3"/>
  <c r="D414" i="3" s="1"/>
  <c r="G34" i="3"/>
  <c r="G36" i="3"/>
  <c r="G38" i="3"/>
  <c r="G52" i="3"/>
  <c r="E40" i="9" s="1"/>
  <c r="G29" i="3"/>
  <c r="P36" i="3"/>
  <c r="F47" i="9" s="1"/>
  <c r="P35" i="3"/>
  <c r="F46" i="9" s="1"/>
  <c r="O36" i="3"/>
  <c r="E47" i="9" s="1"/>
  <c r="O35" i="3"/>
  <c r="D2" i="5"/>
  <c r="D3" i="5" s="1"/>
  <c r="D4" i="5" s="1"/>
  <c r="D5" i="5" s="1"/>
  <c r="D6" i="5" s="1"/>
  <c r="D7" i="5" s="1"/>
  <c r="C7" i="5" s="1"/>
  <c r="K3" i="8"/>
  <c r="L2" i="8" s="1"/>
  <c r="G44" i="9"/>
  <c r="D384" i="3"/>
  <c r="E384" i="3"/>
  <c r="I73" i="8"/>
  <c r="F44" i="9"/>
  <c r="I67" i="8"/>
  <c r="E44" i="9"/>
  <c r="I61" i="8"/>
  <c r="D229" i="3"/>
  <c r="E229" i="3"/>
  <c r="I51" i="8"/>
  <c r="I45" i="8"/>
  <c r="I39" i="8"/>
  <c r="D74" i="3"/>
  <c r="E74" i="3"/>
  <c r="G49" i="9"/>
  <c r="H328" i="3"/>
  <c r="I6" i="3"/>
  <c r="I282" i="3" s="1"/>
  <c r="H483" i="3"/>
  <c r="F49" i="9"/>
  <c r="H437" i="3"/>
  <c r="E49" i="9"/>
  <c r="H391" i="3"/>
  <c r="H282" i="3"/>
  <c r="H236" i="3"/>
  <c r="H173" i="3"/>
  <c r="H127" i="3"/>
  <c r="H81" i="3"/>
  <c r="E33" i="3"/>
  <c r="G33" i="3" s="1"/>
  <c r="G28" i="3"/>
  <c r="G31" i="3"/>
  <c r="O80" i="3"/>
  <c r="G54" i="9"/>
  <c r="F54" i="9"/>
  <c r="E54" i="9"/>
  <c r="G15" i="3"/>
  <c r="F16" i="9" s="1"/>
  <c r="G16" i="3"/>
  <c r="H379" i="3"/>
  <c r="E382" i="3"/>
  <c r="H224" i="3"/>
  <c r="E227" i="3"/>
  <c r="H69" i="3"/>
  <c r="E72" i="3"/>
  <c r="F3" i="8"/>
  <c r="G61" i="9"/>
  <c r="F61" i="9"/>
  <c r="E61" i="9"/>
  <c r="F60" i="9"/>
  <c r="F56" i="9"/>
  <c r="F57" i="9"/>
  <c r="G52" i="9"/>
  <c r="F52" i="9"/>
  <c r="E52" i="9"/>
  <c r="E39" i="9"/>
  <c r="G37" i="9"/>
  <c r="F37" i="9"/>
  <c r="G36" i="9"/>
  <c r="F36" i="9"/>
  <c r="G35" i="9"/>
  <c r="F35" i="9"/>
  <c r="E37" i="9"/>
  <c r="E36" i="9"/>
  <c r="E35" i="9"/>
  <c r="G33" i="9"/>
  <c r="F33" i="9"/>
  <c r="G32" i="9"/>
  <c r="F32" i="9"/>
  <c r="G31" i="9"/>
  <c r="F31" i="9"/>
  <c r="E32" i="3"/>
  <c r="G28" i="9"/>
  <c r="F28" i="9"/>
  <c r="E31" i="9"/>
  <c r="E32" i="9"/>
  <c r="E33" i="9"/>
  <c r="E28" i="9"/>
  <c r="G40" i="3"/>
  <c r="G25" i="9"/>
  <c r="G22" i="9"/>
  <c r="F22" i="9"/>
  <c r="E22" i="9"/>
  <c r="F21" i="9"/>
  <c r="E21" i="9"/>
  <c r="G21" i="9"/>
  <c r="E19" i="9"/>
  <c r="F14" i="9"/>
  <c r="G12" i="9"/>
  <c r="F12" i="9"/>
  <c r="E12" i="9"/>
  <c r="G11" i="9"/>
  <c r="F11" i="9"/>
  <c r="E11" i="9"/>
  <c r="I75" i="8"/>
  <c r="I74" i="8"/>
  <c r="I72" i="8"/>
  <c r="I71" i="8"/>
  <c r="I69" i="8"/>
  <c r="I68" i="8"/>
  <c r="I66" i="8"/>
  <c r="I65" i="8"/>
  <c r="I63" i="8"/>
  <c r="I62" i="8"/>
  <c r="I60" i="8"/>
  <c r="I59" i="8"/>
  <c r="I49" i="8"/>
  <c r="I50" i="8"/>
  <c r="I52" i="8"/>
  <c r="I53" i="8"/>
  <c r="I47" i="8"/>
  <c r="I46" i="8"/>
  <c r="I44" i="8"/>
  <c r="I43" i="8"/>
  <c r="I41" i="8"/>
  <c r="I40" i="8"/>
  <c r="I38" i="8"/>
  <c r="I37" i="8"/>
  <c r="E14" i="3"/>
  <c r="G381" i="3"/>
  <c r="G226" i="3"/>
  <c r="G71" i="3"/>
  <c r="G70" i="3"/>
  <c r="G60" i="3"/>
  <c r="H59" i="3"/>
  <c r="G225" i="3"/>
  <c r="G380" i="3"/>
  <c r="F25" i="9" l="1"/>
  <c r="E13" i="9"/>
  <c r="G56" i="9"/>
  <c r="F19" i="9"/>
  <c r="G19" i="9"/>
  <c r="P27" i="3"/>
  <c r="F45" i="9" s="1"/>
  <c r="O27" i="3"/>
  <c r="Q27" i="3"/>
  <c r="E16" i="9"/>
  <c r="J9" i="8"/>
  <c r="E46" i="9"/>
  <c r="E14" i="9"/>
  <c r="G16" i="9"/>
  <c r="F24" i="9"/>
  <c r="F40" i="9"/>
  <c r="G14" i="9"/>
  <c r="E30" i="9"/>
  <c r="F30" i="9"/>
  <c r="H5" i="8"/>
  <c r="O47" i="3"/>
  <c r="O3" i="8"/>
  <c r="Q2" i="8" s="1"/>
  <c r="H13" i="8"/>
  <c r="J13" i="8"/>
  <c r="H9" i="8"/>
  <c r="M2" i="8"/>
  <c r="J35" i="8"/>
  <c r="G13" i="9"/>
  <c r="G59" i="9"/>
  <c r="G40" i="9"/>
  <c r="G51" i="9"/>
  <c r="P47" i="3"/>
  <c r="P50" i="3" s="1"/>
  <c r="F13" i="9"/>
  <c r="E51" i="9"/>
  <c r="D259" i="3"/>
  <c r="D196" i="3"/>
  <c r="H57" i="8"/>
  <c r="J57" i="8"/>
  <c r="E24" i="9"/>
  <c r="F39" i="9"/>
  <c r="G24" i="9"/>
  <c r="G39" i="9"/>
  <c r="G57" i="9"/>
  <c r="C6" i="5"/>
  <c r="J5" i="8"/>
  <c r="J7" i="8"/>
  <c r="H7" i="8"/>
  <c r="J6" i="3"/>
  <c r="J236" i="3" s="1"/>
  <c r="I59" i="3"/>
  <c r="F18" i="9"/>
  <c r="E29" i="9"/>
  <c r="E53" i="9"/>
  <c r="I437" i="3"/>
  <c r="D150" i="3"/>
  <c r="D351" i="3"/>
  <c r="H35" i="8"/>
  <c r="G18" i="9"/>
  <c r="F53" i="9"/>
  <c r="D305" i="3"/>
  <c r="D506" i="3"/>
  <c r="F29" i="9"/>
  <c r="G53" i="9"/>
  <c r="I69" i="3"/>
  <c r="I74" i="3" s="1"/>
  <c r="I224" i="3"/>
  <c r="I227" i="3" s="1"/>
  <c r="D460" i="3"/>
  <c r="G29" i="9"/>
  <c r="I379" i="3"/>
  <c r="I382" i="3" s="1"/>
  <c r="D104" i="3"/>
  <c r="G30" i="9"/>
  <c r="O33" i="3"/>
  <c r="G77" i="3"/>
  <c r="P33" i="3"/>
  <c r="G232" i="3"/>
  <c r="Q33" i="3"/>
  <c r="G387" i="3"/>
  <c r="C2" i="5"/>
  <c r="K2" i="8"/>
  <c r="I391" i="3"/>
  <c r="I236" i="3"/>
  <c r="I127" i="3"/>
  <c r="I483" i="3"/>
  <c r="C5" i="5"/>
  <c r="I328" i="3"/>
  <c r="N2" i="8"/>
  <c r="C4" i="5"/>
  <c r="C3" i="5"/>
  <c r="I81" i="3"/>
  <c r="I173" i="3"/>
  <c r="H382" i="3"/>
  <c r="H384" i="3"/>
  <c r="G17" i="9"/>
  <c r="F17" i="9"/>
  <c r="E17" i="9"/>
  <c r="H227" i="3"/>
  <c r="H229" i="3"/>
  <c r="G13" i="3"/>
  <c r="D8" i="5"/>
  <c r="H72" i="3"/>
  <c r="H74" i="3"/>
  <c r="I384" i="3"/>
  <c r="G32" i="3"/>
  <c r="D387" i="3"/>
  <c r="D484" i="3"/>
  <c r="D438" i="3"/>
  <c r="D392" i="3"/>
  <c r="D232" i="3"/>
  <c r="D329" i="3"/>
  <c r="D283" i="3"/>
  <c r="D237" i="3"/>
  <c r="P28" i="3"/>
  <c r="O28" i="3"/>
  <c r="E59" i="9" l="1"/>
  <c r="O50" i="3"/>
  <c r="G45" i="9"/>
  <c r="E45" i="9"/>
  <c r="Q28" i="3"/>
  <c r="R2" i="8"/>
  <c r="O2" i="8"/>
  <c r="I229" i="3"/>
  <c r="S3" i="8"/>
  <c r="U2" i="8" s="1"/>
  <c r="I72" i="3"/>
  <c r="P2" i="8"/>
  <c r="F59" i="9"/>
  <c r="J437" i="3"/>
  <c r="J328" i="3"/>
  <c r="J59" i="3"/>
  <c r="J379" i="3"/>
  <c r="J224" i="3"/>
  <c r="J282" i="3"/>
  <c r="J483" i="3"/>
  <c r="J391" i="3"/>
  <c r="J173" i="3"/>
  <c r="J127" i="3"/>
  <c r="J81" i="3"/>
  <c r="J69" i="3"/>
  <c r="K6" i="3"/>
  <c r="K391" i="3" s="1"/>
  <c r="G58" i="9"/>
  <c r="D9" i="5"/>
  <c r="C8" i="5"/>
  <c r="Q38" i="3"/>
  <c r="S18" i="3"/>
  <c r="I383" i="3" s="1"/>
  <c r="Q18" i="3"/>
  <c r="O18" i="3"/>
  <c r="P38" i="3"/>
  <c r="O38" i="3"/>
  <c r="G15" i="9"/>
  <c r="F15" i="9"/>
  <c r="E15" i="9"/>
  <c r="G14" i="3"/>
  <c r="H228" i="3" l="1"/>
  <c r="H383" i="3"/>
  <c r="I228" i="3"/>
  <c r="K437" i="3"/>
  <c r="K328" i="3"/>
  <c r="K236" i="3"/>
  <c r="K282" i="3"/>
  <c r="K59" i="3"/>
  <c r="K379" i="3"/>
  <c r="K382" i="3" s="1"/>
  <c r="H73" i="3"/>
  <c r="H76" i="3" s="1"/>
  <c r="I73" i="3"/>
  <c r="V2" i="8"/>
  <c r="W3" i="8"/>
  <c r="AA3" i="8" s="1"/>
  <c r="T2" i="8"/>
  <c r="S2" i="8"/>
  <c r="E58" i="9"/>
  <c r="K127" i="3"/>
  <c r="K224" i="3"/>
  <c r="K227" i="3" s="1"/>
  <c r="K483" i="3"/>
  <c r="F58" i="9"/>
  <c r="K69" i="3"/>
  <c r="K72" i="3" s="1"/>
  <c r="K173" i="3"/>
  <c r="K81" i="3"/>
  <c r="L6" i="3"/>
  <c r="L127" i="3" s="1"/>
  <c r="J227" i="3"/>
  <c r="J229" i="3"/>
  <c r="J228" i="3" s="1"/>
  <c r="J384" i="3"/>
  <c r="J383" i="3" s="1"/>
  <c r="J382" i="3"/>
  <c r="J72" i="3"/>
  <c r="J74" i="3"/>
  <c r="J73" i="3" s="1"/>
  <c r="K384" i="3"/>
  <c r="K383" i="3" s="1"/>
  <c r="W2" i="8"/>
  <c r="K74" i="3"/>
  <c r="K73" i="3" s="1"/>
  <c r="D10" i="5"/>
  <c r="C9" i="5"/>
  <c r="O39" i="3"/>
  <c r="E48" i="9"/>
  <c r="AY9" i="8"/>
  <c r="AQ9" i="8"/>
  <c r="AI9" i="8"/>
  <c r="AA9" i="8"/>
  <c r="S9" i="8"/>
  <c r="K9" i="8"/>
  <c r="W9" i="8"/>
  <c r="O9" i="8"/>
  <c r="BC9" i="8"/>
  <c r="AE9" i="8"/>
  <c r="AU9" i="8"/>
  <c r="AM9" i="8"/>
  <c r="AW57" i="8"/>
  <c r="N57" i="8"/>
  <c r="AV57" i="8"/>
  <c r="O57" i="8"/>
  <c r="AG57" i="8"/>
  <c r="AO57" i="8"/>
  <c r="AF9" i="8"/>
  <c r="Y9" i="8"/>
  <c r="L9" i="8"/>
  <c r="AC9" i="8"/>
  <c r="AT9" i="8"/>
  <c r="D388" i="3"/>
  <c r="BA57" i="8"/>
  <c r="AJ57" i="8"/>
  <c r="BD57" i="8"/>
  <c r="W57" i="8"/>
  <c r="AE57" i="8"/>
  <c r="AA57" i="8"/>
  <c r="AN9" i="8"/>
  <c r="AG9" i="8"/>
  <c r="T9" i="8"/>
  <c r="AK9" i="8"/>
  <c r="AS57" i="8"/>
  <c r="Z57" i="8"/>
  <c r="AR57" i="8"/>
  <c r="K57" i="8"/>
  <c r="S57" i="8"/>
  <c r="Q57" i="8"/>
  <c r="AV9" i="8"/>
  <c r="AO9" i="8"/>
  <c r="R9" i="8"/>
  <c r="AB9" i="8"/>
  <c r="AS9" i="8"/>
  <c r="BB57" i="8"/>
  <c r="AK57" i="8"/>
  <c r="P57" i="8"/>
  <c r="AH57" i="8"/>
  <c r="AZ57" i="8"/>
  <c r="AX57" i="8"/>
  <c r="BD9" i="8"/>
  <c r="AW9" i="8"/>
  <c r="Z9" i="8"/>
  <c r="AJ9" i="8"/>
  <c r="BA9" i="8"/>
  <c r="AT57" i="8"/>
  <c r="AC57" i="8"/>
  <c r="BE57" i="8"/>
  <c r="X57" i="8"/>
  <c r="AP57" i="8"/>
  <c r="AN57" i="8"/>
  <c r="BE9" i="8"/>
  <c r="AH9" i="8"/>
  <c r="AR9" i="8"/>
  <c r="N9" i="8"/>
  <c r="Y57" i="8"/>
  <c r="BF9" i="8"/>
  <c r="AL57" i="8"/>
  <c r="U57" i="8"/>
  <c r="AU57" i="8"/>
  <c r="L57" i="8"/>
  <c r="AF57" i="8"/>
  <c r="AB57" i="8"/>
  <c r="BB9" i="8"/>
  <c r="AM57" i="8"/>
  <c r="AP9" i="8"/>
  <c r="AZ9" i="8"/>
  <c r="V9" i="8"/>
  <c r="V57" i="8"/>
  <c r="AY57" i="8"/>
  <c r="U9" i="8"/>
  <c r="AD57" i="8"/>
  <c r="M57" i="8"/>
  <c r="AI57" i="8"/>
  <c r="BC57" i="8"/>
  <c r="T57" i="8"/>
  <c r="R57" i="8"/>
  <c r="P9" i="8"/>
  <c r="AX9" i="8"/>
  <c r="M9" i="8"/>
  <c r="AD9" i="8"/>
  <c r="BF57" i="8"/>
  <c r="AQ57" i="8"/>
  <c r="X9" i="8"/>
  <c r="Q9" i="8"/>
  <c r="AL9" i="8"/>
  <c r="P39" i="3"/>
  <c r="F48" i="9"/>
  <c r="Q39" i="3"/>
  <c r="G48" i="9"/>
  <c r="AY35" i="8"/>
  <c r="AQ35" i="8"/>
  <c r="AI35" i="8"/>
  <c r="AA35" i="8"/>
  <c r="S35" i="8"/>
  <c r="K35" i="8"/>
  <c r="BB7" i="8"/>
  <c r="AT7" i="8"/>
  <c r="AL7" i="8"/>
  <c r="AD7" i="8"/>
  <c r="V7" i="8"/>
  <c r="N7" i="8"/>
  <c r="BA7" i="8"/>
  <c r="AS7" i="8"/>
  <c r="AK7" i="8"/>
  <c r="AC7" i="8"/>
  <c r="U7" i="8"/>
  <c r="M7" i="8"/>
  <c r="BE35" i="8"/>
  <c r="AW35" i="8"/>
  <c r="AO35" i="8"/>
  <c r="AG35" i="8"/>
  <c r="Y35" i="8"/>
  <c r="Q35" i="8"/>
  <c r="AZ7" i="8"/>
  <c r="AR7" i="8"/>
  <c r="AJ7" i="8"/>
  <c r="AB7" i="8"/>
  <c r="T7" i="8"/>
  <c r="L7" i="8"/>
  <c r="AY7" i="8"/>
  <c r="AQ7" i="8"/>
  <c r="AI7" i="8"/>
  <c r="AA7" i="8"/>
  <c r="S7" i="8"/>
  <c r="K7" i="8"/>
  <c r="BF7" i="8"/>
  <c r="AX7" i="8"/>
  <c r="AP7" i="8"/>
  <c r="AH7" i="8"/>
  <c r="Z7" i="8"/>
  <c r="R7" i="8"/>
  <c r="BE7" i="8"/>
  <c r="AW7" i="8"/>
  <c r="AO7" i="8"/>
  <c r="AG7" i="8"/>
  <c r="Y7" i="8"/>
  <c r="Q7" i="8"/>
  <c r="M35" i="8"/>
  <c r="P7" i="8"/>
  <c r="U35" i="8"/>
  <c r="X7" i="8"/>
  <c r="BA35" i="8"/>
  <c r="BD7" i="8"/>
  <c r="AS35" i="8"/>
  <c r="AV7" i="8"/>
  <c r="AK35" i="8"/>
  <c r="AN7" i="8"/>
  <c r="AC35" i="8"/>
  <c r="AF7" i="8"/>
  <c r="AZ35" i="8"/>
  <c r="BB35" i="8"/>
  <c r="X35" i="8"/>
  <c r="R35" i="8"/>
  <c r="W7" i="8"/>
  <c r="O35" i="8"/>
  <c r="AF35" i="8"/>
  <c r="Z35" i="8"/>
  <c r="AE7" i="8"/>
  <c r="D233" i="3"/>
  <c r="W35" i="8"/>
  <c r="AN35" i="8"/>
  <c r="AH35" i="8"/>
  <c r="AM7" i="8"/>
  <c r="L35" i="8"/>
  <c r="N35" i="8"/>
  <c r="AE35" i="8"/>
  <c r="AV35" i="8"/>
  <c r="AP35" i="8"/>
  <c r="AU7" i="8"/>
  <c r="T35" i="8"/>
  <c r="V35" i="8"/>
  <c r="AM35" i="8"/>
  <c r="BD35" i="8"/>
  <c r="AX35" i="8"/>
  <c r="AB35" i="8"/>
  <c r="O7" i="8"/>
  <c r="AD35" i="8"/>
  <c r="AU35" i="8"/>
  <c r="BF35" i="8"/>
  <c r="AJ35" i="8"/>
  <c r="P35" i="8"/>
  <c r="BC7" i="8"/>
  <c r="AL35" i="8"/>
  <c r="BC35" i="8"/>
  <c r="AR35" i="8"/>
  <c r="AT35" i="8"/>
  <c r="E387" i="3"/>
  <c r="BC5" i="8"/>
  <c r="AU5" i="8"/>
  <c r="AM5" i="8"/>
  <c r="AE5" i="8"/>
  <c r="W5" i="8"/>
  <c r="O5" i="8"/>
  <c r="BB5" i="8"/>
  <c r="AT5" i="8"/>
  <c r="AL5" i="8"/>
  <c r="AD5" i="8"/>
  <c r="V5" i="8"/>
  <c r="N5" i="8"/>
  <c r="BA5" i="8"/>
  <c r="AS5" i="8"/>
  <c r="AK5" i="8"/>
  <c r="AC5" i="8"/>
  <c r="U5" i="8"/>
  <c r="M5" i="8"/>
  <c r="BB13" i="8"/>
  <c r="AT13" i="8"/>
  <c r="AL13" i="8"/>
  <c r="AD13" i="8"/>
  <c r="V13" i="8"/>
  <c r="N13" i="8"/>
  <c r="AZ5" i="8"/>
  <c r="AR5" i="8"/>
  <c r="AJ5" i="8"/>
  <c r="AB5" i="8"/>
  <c r="AY5" i="8"/>
  <c r="AQ5" i="8"/>
  <c r="AI5" i="8"/>
  <c r="AA5" i="8"/>
  <c r="S5" i="8"/>
  <c r="K5" i="8"/>
  <c r="T13" i="8"/>
  <c r="L13" i="8"/>
  <c r="BF5" i="8"/>
  <c r="AX5" i="8"/>
  <c r="AP5" i="8"/>
  <c r="AH5" i="8"/>
  <c r="Z5" i="8"/>
  <c r="R5" i="8"/>
  <c r="AY13" i="8"/>
  <c r="AQ13" i="8"/>
  <c r="AI13" i="8"/>
  <c r="AA13" i="8"/>
  <c r="S13" i="8"/>
  <c r="K13" i="8"/>
  <c r="BE5" i="8"/>
  <c r="AW5" i="8"/>
  <c r="AO5" i="8"/>
  <c r="AG5" i="8"/>
  <c r="Y5" i="8"/>
  <c r="Q5" i="8"/>
  <c r="L5" i="8"/>
  <c r="BF13" i="8"/>
  <c r="BD5" i="8"/>
  <c r="AX13" i="8"/>
  <c r="AV5" i="8"/>
  <c r="AP13" i="8"/>
  <c r="AN5" i="8"/>
  <c r="AH13" i="8"/>
  <c r="AF5" i="8"/>
  <c r="P5" i="8"/>
  <c r="Z13" i="8"/>
  <c r="X5" i="8"/>
  <c r="R13" i="8"/>
  <c r="T5" i="8"/>
  <c r="AZ13" i="8"/>
  <c r="M13" i="8"/>
  <c r="AE13" i="8"/>
  <c r="AV13" i="8"/>
  <c r="U13" i="8"/>
  <c r="AM13" i="8"/>
  <c r="BD13" i="8"/>
  <c r="Q13" i="8"/>
  <c r="AC13" i="8"/>
  <c r="AU13" i="8"/>
  <c r="Y13" i="8"/>
  <c r="BE13" i="8"/>
  <c r="AK13" i="8"/>
  <c r="BC13" i="8"/>
  <c r="AG13" i="8"/>
  <c r="AS13" i="8"/>
  <c r="P13" i="8"/>
  <c r="AO13" i="8"/>
  <c r="AB13" i="8"/>
  <c r="BA13" i="8"/>
  <c r="X13" i="8"/>
  <c r="AW13" i="8"/>
  <c r="AN13" i="8"/>
  <c r="AJ13" i="8"/>
  <c r="O13" i="8"/>
  <c r="AF13" i="8"/>
  <c r="AR13" i="8"/>
  <c r="W13" i="8"/>
  <c r="L173" i="3" l="1"/>
  <c r="L224" i="3"/>
  <c r="L229" i="3" s="1"/>
  <c r="L228" i="3" s="1"/>
  <c r="L379" i="3"/>
  <c r="X2" i="8"/>
  <c r="Y2" i="8"/>
  <c r="Z2" i="8"/>
  <c r="K229" i="3"/>
  <c r="K228" i="3" s="1"/>
  <c r="L81" i="3"/>
  <c r="M6" i="3"/>
  <c r="L282" i="3"/>
  <c r="L69" i="3"/>
  <c r="L236" i="3"/>
  <c r="L328" i="3"/>
  <c r="L483" i="3"/>
  <c r="L59" i="3"/>
  <c r="L437" i="3"/>
  <c r="L391" i="3"/>
  <c r="AE3" i="8"/>
  <c r="AA2" i="8"/>
  <c r="AC2" i="8"/>
  <c r="AD2" i="8"/>
  <c r="AB2" i="8"/>
  <c r="I76" i="3"/>
  <c r="J76" i="3"/>
  <c r="H231" i="3"/>
  <c r="I231" i="3"/>
  <c r="D11" i="5"/>
  <c r="C10" i="5"/>
  <c r="H386" i="3"/>
  <c r="L227" i="3" l="1"/>
  <c r="L382" i="3"/>
  <c r="L384" i="3"/>
  <c r="L383" i="3" s="1"/>
  <c r="L72" i="3"/>
  <c r="L74" i="3"/>
  <c r="L73" i="3" s="1"/>
  <c r="M437" i="3"/>
  <c r="M59" i="3"/>
  <c r="M127" i="3"/>
  <c r="N6" i="3"/>
  <c r="M391" i="3"/>
  <c r="M282" i="3"/>
  <c r="M81" i="3"/>
  <c r="M483" i="3"/>
  <c r="M236" i="3"/>
  <c r="M224" i="3"/>
  <c r="M328" i="3"/>
  <c r="M69" i="3"/>
  <c r="M173" i="3"/>
  <c r="M379" i="3"/>
  <c r="J231" i="3"/>
  <c r="AH2" i="8"/>
  <c r="AG2" i="8"/>
  <c r="AI3" i="8"/>
  <c r="AE2" i="8"/>
  <c r="AF2" i="8"/>
  <c r="I386" i="3"/>
  <c r="E232" i="3"/>
  <c r="D12" i="5"/>
  <c r="C11" i="5"/>
  <c r="D78" i="3"/>
  <c r="D77" i="3"/>
  <c r="K76" i="3"/>
  <c r="M72" i="3" l="1"/>
  <c r="M74" i="3"/>
  <c r="M73" i="3" s="1"/>
  <c r="N483" i="3"/>
  <c r="N173" i="3"/>
  <c r="N379" i="3"/>
  <c r="O6" i="3"/>
  <c r="N437" i="3"/>
  <c r="N59" i="3"/>
  <c r="N127" i="3"/>
  <c r="N69" i="3"/>
  <c r="N282" i="3"/>
  <c r="N81" i="3"/>
  <c r="N224" i="3"/>
  <c r="N328" i="3"/>
  <c r="N391" i="3"/>
  <c r="N236" i="3"/>
  <c r="M229" i="3"/>
  <c r="M228" i="3" s="1"/>
  <c r="M227" i="3"/>
  <c r="M382" i="3"/>
  <c r="M384" i="3"/>
  <c r="M383" i="3" s="1"/>
  <c r="K231" i="3"/>
  <c r="AI2" i="8"/>
  <c r="AJ2" i="8"/>
  <c r="AL2" i="8"/>
  <c r="AM3" i="8"/>
  <c r="AK2" i="8"/>
  <c r="D128" i="3"/>
  <c r="L76" i="3"/>
  <c r="D13" i="5"/>
  <c r="C12" i="5"/>
  <c r="E392" i="3" s="1"/>
  <c r="D82" i="3"/>
  <c r="J386" i="3"/>
  <c r="H393" i="3" l="1"/>
  <c r="H392" i="3" s="1"/>
  <c r="I393" i="3"/>
  <c r="I392" i="3" s="1"/>
  <c r="K393" i="3"/>
  <c r="K392" i="3" s="1"/>
  <c r="J393" i="3"/>
  <c r="J392" i="3" s="1"/>
  <c r="L393" i="3"/>
  <c r="L392" i="3" s="1"/>
  <c r="M393" i="3"/>
  <c r="M392" i="3" s="1"/>
  <c r="N393" i="3"/>
  <c r="N392" i="3" s="1"/>
  <c r="N382" i="3"/>
  <c r="N384" i="3"/>
  <c r="N383" i="3" s="1"/>
  <c r="N74" i="3"/>
  <c r="N72" i="3"/>
  <c r="N229" i="3"/>
  <c r="N228" i="3" s="1"/>
  <c r="N227" i="3"/>
  <c r="O328" i="3"/>
  <c r="O437" i="3"/>
  <c r="O81" i="3"/>
  <c r="O282" i="3"/>
  <c r="O224" i="3"/>
  <c r="O127" i="3"/>
  <c r="O391" i="3"/>
  <c r="O69" i="3"/>
  <c r="O483" i="3"/>
  <c r="O379" i="3"/>
  <c r="P6" i="3"/>
  <c r="O236" i="3"/>
  <c r="O173" i="3"/>
  <c r="O59" i="3"/>
  <c r="M76" i="3"/>
  <c r="AP2" i="8"/>
  <c r="AQ3" i="8"/>
  <c r="AM2" i="8"/>
  <c r="AN2" i="8"/>
  <c r="AO2" i="8"/>
  <c r="K386" i="3"/>
  <c r="D14" i="5"/>
  <c r="C13" i="5"/>
  <c r="H59" i="8"/>
  <c r="D399" i="3"/>
  <c r="D394" i="3"/>
  <c r="O393" i="3" l="1"/>
  <c r="O392" i="3" s="1"/>
  <c r="N73" i="3"/>
  <c r="N76" i="3" s="1"/>
  <c r="O227" i="3"/>
  <c r="O229" i="3"/>
  <c r="O228" i="3" s="1"/>
  <c r="P282" i="3"/>
  <c r="P69" i="3"/>
  <c r="P236" i="3"/>
  <c r="P224" i="3"/>
  <c r="P328" i="3"/>
  <c r="P59" i="3"/>
  <c r="P173" i="3"/>
  <c r="Q6" i="3"/>
  <c r="P437" i="3"/>
  <c r="P391" i="3"/>
  <c r="P81" i="3"/>
  <c r="P379" i="3"/>
  <c r="P483" i="3"/>
  <c r="P127" i="3"/>
  <c r="O72" i="3"/>
  <c r="O74" i="3"/>
  <c r="O382" i="3"/>
  <c r="O384" i="3"/>
  <c r="O383" i="3" s="1"/>
  <c r="L231" i="3"/>
  <c r="AR2" i="8"/>
  <c r="AS2" i="8"/>
  <c r="AQ2" i="8"/>
  <c r="AT2" i="8"/>
  <c r="AU3" i="8"/>
  <c r="D15" i="5"/>
  <c r="C14" i="5"/>
  <c r="L386" i="3"/>
  <c r="H426" i="3"/>
  <c r="M386" i="3"/>
  <c r="P393" i="3" l="1"/>
  <c r="P392" i="3" s="1"/>
  <c r="O73" i="3"/>
  <c r="O76" i="3" s="1"/>
  <c r="P229" i="3"/>
  <c r="P228" i="3" s="1"/>
  <c r="P227" i="3"/>
  <c r="Q282" i="3"/>
  <c r="Q224" i="3"/>
  <c r="Q127" i="3"/>
  <c r="Q379" i="3"/>
  <c r="Q483" i="3"/>
  <c r="Q236" i="3"/>
  <c r="Q59" i="3"/>
  <c r="R6" i="3"/>
  <c r="Q328" i="3"/>
  <c r="Q437" i="3"/>
  <c r="Q173" i="3"/>
  <c r="Q391" i="3"/>
  <c r="Q69" i="3"/>
  <c r="Q81" i="3"/>
  <c r="P72" i="3"/>
  <c r="P74" i="3"/>
  <c r="P382" i="3"/>
  <c r="P384" i="3"/>
  <c r="P383" i="3" s="1"/>
  <c r="M231" i="3"/>
  <c r="N231" i="3"/>
  <c r="O231" i="3"/>
  <c r="AU2" i="8"/>
  <c r="AV2" i="8"/>
  <c r="AX2" i="8"/>
  <c r="AW2" i="8"/>
  <c r="AY3" i="8"/>
  <c r="E438" i="3"/>
  <c r="P439" i="3" s="1"/>
  <c r="P438" i="3" s="1"/>
  <c r="E484" i="3"/>
  <c r="P485" i="3" s="1"/>
  <c r="P484" i="3" s="1"/>
  <c r="E237" i="3"/>
  <c r="E77" i="3"/>
  <c r="D16" i="5"/>
  <c r="C15" i="5"/>
  <c r="I426" i="3"/>
  <c r="Q238" i="3" l="1"/>
  <c r="Q237" i="3" s="1"/>
  <c r="H238" i="3"/>
  <c r="H237" i="3" s="1"/>
  <c r="J238" i="3"/>
  <c r="J237" i="3" s="1"/>
  <c r="I238" i="3"/>
  <c r="I237" i="3" s="1"/>
  <c r="K238" i="3"/>
  <c r="K237" i="3" s="1"/>
  <c r="L238" i="3"/>
  <c r="L237" i="3" s="1"/>
  <c r="M238" i="3"/>
  <c r="M237" i="3" s="1"/>
  <c r="N238" i="3"/>
  <c r="N237" i="3" s="1"/>
  <c r="O238" i="3"/>
  <c r="O237" i="3" s="1"/>
  <c r="Q485" i="3"/>
  <c r="Q484" i="3" s="1"/>
  <c r="Q393" i="3"/>
  <c r="Q392" i="3" s="1"/>
  <c r="P238" i="3"/>
  <c r="P237" i="3" s="1"/>
  <c r="H485" i="3"/>
  <c r="H484" i="3" s="1"/>
  <c r="I485" i="3"/>
  <c r="I484" i="3" s="1"/>
  <c r="J485" i="3"/>
  <c r="J484" i="3" s="1"/>
  <c r="K485" i="3"/>
  <c r="K484" i="3" s="1"/>
  <c r="L485" i="3"/>
  <c r="L484" i="3" s="1"/>
  <c r="M485" i="3"/>
  <c r="M484" i="3" s="1"/>
  <c r="N485" i="3"/>
  <c r="N484" i="3" s="1"/>
  <c r="O485" i="3"/>
  <c r="O484" i="3" s="1"/>
  <c r="H439" i="3"/>
  <c r="H438" i="3" s="1"/>
  <c r="I439" i="3"/>
  <c r="I438" i="3" s="1"/>
  <c r="J439" i="3"/>
  <c r="J438" i="3" s="1"/>
  <c r="K439" i="3"/>
  <c r="K438" i="3" s="1"/>
  <c r="L439" i="3"/>
  <c r="L438" i="3" s="1"/>
  <c r="M439" i="3"/>
  <c r="M438" i="3" s="1"/>
  <c r="N439" i="3"/>
  <c r="N438" i="3" s="1"/>
  <c r="O439" i="3"/>
  <c r="O438" i="3" s="1"/>
  <c r="Q439" i="3"/>
  <c r="Q438" i="3" s="1"/>
  <c r="P73" i="3"/>
  <c r="P76" i="3" s="1"/>
  <c r="Q227" i="3"/>
  <c r="Q229" i="3"/>
  <c r="Q228" i="3" s="1"/>
  <c r="R328" i="3"/>
  <c r="R483" i="3"/>
  <c r="R173" i="3"/>
  <c r="R437" i="3"/>
  <c r="R69" i="3"/>
  <c r="R127" i="3"/>
  <c r="R391" i="3"/>
  <c r="R224" i="3"/>
  <c r="R59" i="3"/>
  <c r="S6" i="3"/>
  <c r="R236" i="3"/>
  <c r="R379" i="3"/>
  <c r="R81" i="3"/>
  <c r="R282" i="3"/>
  <c r="Q72" i="3"/>
  <c r="Q74" i="3"/>
  <c r="Q73" i="3" s="1"/>
  <c r="Q76" i="3" s="1"/>
  <c r="Q382" i="3"/>
  <c r="Q384" i="3"/>
  <c r="Q383" i="3" s="1"/>
  <c r="AZ2" i="8"/>
  <c r="BA2" i="8"/>
  <c r="BB2" i="8"/>
  <c r="BC3" i="8"/>
  <c r="AY2" i="8"/>
  <c r="M426" i="3"/>
  <c r="K426" i="3"/>
  <c r="J426" i="3"/>
  <c r="N386" i="3"/>
  <c r="D17" i="5"/>
  <c r="C16" i="5"/>
  <c r="D445" i="3"/>
  <c r="H65" i="8"/>
  <c r="D440" i="3"/>
  <c r="H37" i="8"/>
  <c r="D244" i="3"/>
  <c r="D239" i="3"/>
  <c r="D491" i="3"/>
  <c r="D486" i="3"/>
  <c r="H71" i="8"/>
  <c r="R238" i="3" l="1"/>
  <c r="R237" i="3" s="1"/>
  <c r="R439" i="3"/>
  <c r="R438" i="3" s="1"/>
  <c r="R485" i="3"/>
  <c r="R484" i="3" s="1"/>
  <c r="R393" i="3"/>
  <c r="R392" i="3" s="1"/>
  <c r="I271" i="3"/>
  <c r="R384" i="3"/>
  <c r="R383" i="3" s="1"/>
  <c r="R382" i="3"/>
  <c r="R72" i="3"/>
  <c r="R74" i="3"/>
  <c r="S328" i="3"/>
  <c r="S282" i="3"/>
  <c r="S81" i="3"/>
  <c r="T6" i="3"/>
  <c r="S483" i="3"/>
  <c r="S224" i="3"/>
  <c r="S173" i="3"/>
  <c r="S69" i="3"/>
  <c r="S437" i="3"/>
  <c r="S127" i="3"/>
  <c r="S391" i="3"/>
  <c r="S59" i="3"/>
  <c r="S236" i="3"/>
  <c r="S379" i="3"/>
  <c r="R229" i="3"/>
  <c r="R228" i="3" s="1"/>
  <c r="R227" i="3"/>
  <c r="L426" i="3"/>
  <c r="P231" i="3"/>
  <c r="BE2" i="8"/>
  <c r="BC2" i="8"/>
  <c r="BF2" i="8"/>
  <c r="BD2" i="8"/>
  <c r="H518" i="3"/>
  <c r="H271" i="3"/>
  <c r="D18" i="5"/>
  <c r="C17" i="5"/>
  <c r="O386" i="3"/>
  <c r="E329" i="3"/>
  <c r="E283" i="3"/>
  <c r="R284" i="3" s="1"/>
  <c r="R283" i="3" s="1"/>
  <c r="H472" i="3"/>
  <c r="S238" i="3" l="1"/>
  <c r="S237" i="3" s="1"/>
  <c r="S393" i="3"/>
  <c r="S392" i="3" s="1"/>
  <c r="S485" i="3"/>
  <c r="S484" i="3" s="1"/>
  <c r="S284" i="3"/>
  <c r="S283" i="3" s="1"/>
  <c r="S439" i="3"/>
  <c r="S438" i="3" s="1"/>
  <c r="S330" i="3"/>
  <c r="S329" i="3" s="1"/>
  <c r="I284" i="3"/>
  <c r="I283" i="3" s="1"/>
  <c r="H284" i="3"/>
  <c r="H283" i="3" s="1"/>
  <c r="J284" i="3"/>
  <c r="J283" i="3" s="1"/>
  <c r="K284" i="3"/>
  <c r="K283" i="3" s="1"/>
  <c r="L284" i="3"/>
  <c r="L283" i="3" s="1"/>
  <c r="M284" i="3"/>
  <c r="M283" i="3" s="1"/>
  <c r="N284" i="3"/>
  <c r="N283" i="3" s="1"/>
  <c r="O284" i="3"/>
  <c r="O283" i="3" s="1"/>
  <c r="P284" i="3"/>
  <c r="P283" i="3" s="1"/>
  <c r="Q284" i="3"/>
  <c r="Q283" i="3" s="1"/>
  <c r="H330" i="3"/>
  <c r="H329" i="3" s="1"/>
  <c r="I330" i="3"/>
  <c r="I329" i="3" s="1"/>
  <c r="J330" i="3"/>
  <c r="J329" i="3" s="1"/>
  <c r="K330" i="3"/>
  <c r="K329" i="3" s="1"/>
  <c r="L330" i="3"/>
  <c r="L329" i="3" s="1"/>
  <c r="M330" i="3"/>
  <c r="M329" i="3" s="1"/>
  <c r="N330" i="3"/>
  <c r="N329" i="3" s="1"/>
  <c r="O330" i="3"/>
  <c r="O329" i="3" s="1"/>
  <c r="P330" i="3"/>
  <c r="P329" i="3" s="1"/>
  <c r="Q330" i="3"/>
  <c r="Q329" i="3" s="1"/>
  <c r="R330" i="3"/>
  <c r="R329" i="3" s="1"/>
  <c r="R73" i="3"/>
  <c r="R76" i="3" s="1"/>
  <c r="N426" i="3"/>
  <c r="T59" i="3"/>
  <c r="U6" i="3"/>
  <c r="T391" i="3"/>
  <c r="T483" i="3"/>
  <c r="T236" i="3"/>
  <c r="T379" i="3"/>
  <c r="T127" i="3"/>
  <c r="T282" i="3"/>
  <c r="T81" i="3"/>
  <c r="T173" i="3"/>
  <c r="T69" i="3"/>
  <c r="T328" i="3"/>
  <c r="T224" i="3"/>
  <c r="T437" i="3"/>
  <c r="S382" i="3"/>
  <c r="S384" i="3"/>
  <c r="S383" i="3" s="1"/>
  <c r="S72" i="3"/>
  <c r="S74" i="3"/>
  <c r="S229" i="3"/>
  <c r="S227" i="3"/>
  <c r="Q231" i="3"/>
  <c r="R231" i="3"/>
  <c r="D19" i="5"/>
  <c r="C18" i="5"/>
  <c r="D336" i="3"/>
  <c r="H49" i="8"/>
  <c r="D331" i="3"/>
  <c r="I472" i="3"/>
  <c r="D290" i="3"/>
  <c r="H43" i="8"/>
  <c r="D285" i="3"/>
  <c r="P386" i="3"/>
  <c r="Q386" i="3"/>
  <c r="I518" i="3"/>
  <c r="J472" i="3"/>
  <c r="O426" i="3"/>
  <c r="S228" i="3" l="1"/>
  <c r="S231" i="3" s="1"/>
  <c r="T284" i="3"/>
  <c r="T283" i="3" s="1"/>
  <c r="T238" i="3"/>
  <c r="T237" i="3" s="1"/>
  <c r="T439" i="3"/>
  <c r="T438" i="3" s="1"/>
  <c r="T330" i="3"/>
  <c r="T329" i="3" s="1"/>
  <c r="T485" i="3"/>
  <c r="T484" i="3" s="1"/>
  <c r="T393" i="3"/>
  <c r="T392" i="3" s="1"/>
  <c r="S73" i="3"/>
  <c r="S76" i="3" s="1"/>
  <c r="J271" i="3"/>
  <c r="T227" i="3"/>
  <c r="T229" i="3"/>
  <c r="T382" i="3"/>
  <c r="T384" i="3"/>
  <c r="T383" i="3" s="1"/>
  <c r="T74" i="3"/>
  <c r="T72" i="3"/>
  <c r="U127" i="3"/>
  <c r="U59" i="3"/>
  <c r="V6" i="3"/>
  <c r="U391" i="3"/>
  <c r="U81" i="3"/>
  <c r="U483" i="3"/>
  <c r="U224" i="3"/>
  <c r="U328" i="3"/>
  <c r="U236" i="3"/>
  <c r="U379" i="3"/>
  <c r="U282" i="3"/>
  <c r="U173" i="3"/>
  <c r="U69" i="3"/>
  <c r="U437" i="3"/>
  <c r="I317" i="3"/>
  <c r="I363" i="3"/>
  <c r="P426" i="3"/>
  <c r="H363" i="3"/>
  <c r="E82" i="3"/>
  <c r="D20" i="5"/>
  <c r="C19" i="5"/>
  <c r="K271" i="3"/>
  <c r="K472" i="3"/>
  <c r="J518" i="3"/>
  <c r="H317" i="3"/>
  <c r="T228" i="3" l="1"/>
  <c r="T231" i="3" s="1"/>
  <c r="U485" i="3"/>
  <c r="U484" i="3" s="1"/>
  <c r="U238" i="3"/>
  <c r="U237" i="3" s="1"/>
  <c r="U330" i="3"/>
  <c r="U329" i="3" s="1"/>
  <c r="U439" i="3"/>
  <c r="U438" i="3" s="1"/>
  <c r="U393" i="3"/>
  <c r="U392" i="3" s="1"/>
  <c r="U284" i="3"/>
  <c r="U283" i="3" s="1"/>
  <c r="T73" i="3"/>
  <c r="T76" i="3" s="1"/>
  <c r="K317" i="3"/>
  <c r="U229" i="3"/>
  <c r="U227" i="3"/>
  <c r="U74" i="3"/>
  <c r="U72" i="3"/>
  <c r="V328" i="3"/>
  <c r="V391" i="3"/>
  <c r="V282" i="3"/>
  <c r="V81" i="3"/>
  <c r="V83" i="3" s="1"/>
  <c r="V82" i="3" s="1"/>
  <c r="V127" i="3"/>
  <c r="V59" i="3"/>
  <c r="W6" i="3"/>
  <c r="V236" i="3"/>
  <c r="V379" i="3"/>
  <c r="V483" i="3"/>
  <c r="V224" i="3"/>
  <c r="V173" i="3"/>
  <c r="V69" i="3"/>
  <c r="V437" i="3"/>
  <c r="U382" i="3"/>
  <c r="U384" i="3"/>
  <c r="U383" i="3" s="1"/>
  <c r="Q426" i="3"/>
  <c r="L518" i="3"/>
  <c r="L472" i="3"/>
  <c r="H83" i="3"/>
  <c r="H82" i="3" s="1"/>
  <c r="J83" i="3"/>
  <c r="J82" i="3" s="1"/>
  <c r="I83" i="3"/>
  <c r="I82" i="3" s="1"/>
  <c r="K83" i="3"/>
  <c r="K82" i="3" s="1"/>
  <c r="L83" i="3"/>
  <c r="L82" i="3" s="1"/>
  <c r="M83" i="3"/>
  <c r="M82" i="3" s="1"/>
  <c r="N83" i="3"/>
  <c r="N82" i="3" s="1"/>
  <c r="O83" i="3"/>
  <c r="O82" i="3" s="1"/>
  <c r="H15" i="8"/>
  <c r="D89" i="3"/>
  <c r="P83" i="3"/>
  <c r="P82" i="3" s="1"/>
  <c r="D84" i="3"/>
  <c r="Q83" i="3"/>
  <c r="Q82" i="3" s="1"/>
  <c r="R83" i="3"/>
  <c r="R82" i="3" s="1"/>
  <c r="S83" i="3"/>
  <c r="S82" i="3" s="1"/>
  <c r="T83" i="3"/>
  <c r="T82" i="3" s="1"/>
  <c r="U83" i="3"/>
  <c r="U82" i="3" s="1"/>
  <c r="R386" i="3"/>
  <c r="S386" i="3"/>
  <c r="C20" i="5"/>
  <c r="D21" i="5"/>
  <c r="K518" i="3"/>
  <c r="L271" i="3"/>
  <c r="U228" i="3" l="1"/>
  <c r="U231" i="3" s="1"/>
  <c r="V284" i="3"/>
  <c r="V283" i="3" s="1"/>
  <c r="V485" i="3"/>
  <c r="V484" i="3" s="1"/>
  <c r="V393" i="3"/>
  <c r="V392" i="3" s="1"/>
  <c r="V330" i="3"/>
  <c r="V329" i="3" s="1"/>
  <c r="V238" i="3"/>
  <c r="V237" i="3" s="1"/>
  <c r="V439" i="3"/>
  <c r="V438" i="3" s="1"/>
  <c r="U73" i="3"/>
  <c r="U76" i="3" s="1"/>
  <c r="J363" i="3"/>
  <c r="J317" i="3"/>
  <c r="W81" i="3"/>
  <c r="W83" i="3" s="1"/>
  <c r="W82" i="3" s="1"/>
  <c r="W282" i="3"/>
  <c r="W224" i="3"/>
  <c r="W483" i="3"/>
  <c r="W379" i="3"/>
  <c r="W236" i="3"/>
  <c r="W173" i="3"/>
  <c r="W59" i="3"/>
  <c r="W328" i="3"/>
  <c r="W437" i="3"/>
  <c r="X6" i="3"/>
  <c r="W127" i="3"/>
  <c r="W391" i="3"/>
  <c r="W69" i="3"/>
  <c r="V72" i="3"/>
  <c r="V74" i="3"/>
  <c r="V227" i="3"/>
  <c r="V229" i="3"/>
  <c r="V382" i="3"/>
  <c r="V384" i="3"/>
  <c r="V383" i="3" s="1"/>
  <c r="K363" i="3"/>
  <c r="E174" i="3"/>
  <c r="V175" i="3" s="1"/>
  <c r="V174" i="3" s="1"/>
  <c r="E128" i="3"/>
  <c r="E399" i="3"/>
  <c r="E394" i="3"/>
  <c r="V395" i="3" s="1"/>
  <c r="V394" i="3" s="1"/>
  <c r="H116" i="3"/>
  <c r="M271" i="3"/>
  <c r="D22" i="5"/>
  <c r="C21" i="5"/>
  <c r="R426" i="3"/>
  <c r="L317" i="3"/>
  <c r="M472" i="3"/>
  <c r="M518" i="3"/>
  <c r="V228" i="3" l="1"/>
  <c r="V231" i="3" s="1"/>
  <c r="H129" i="3"/>
  <c r="H128" i="3" s="1"/>
  <c r="I129" i="3"/>
  <c r="I128" i="3" s="1"/>
  <c r="J129" i="3"/>
  <c r="J128" i="3" s="1"/>
  <c r="L129" i="3"/>
  <c r="L128" i="3" s="1"/>
  <c r="K129" i="3"/>
  <c r="K128" i="3" s="1"/>
  <c r="M129" i="3"/>
  <c r="M128" i="3" s="1"/>
  <c r="N129" i="3"/>
  <c r="N128" i="3" s="1"/>
  <c r="O129" i="3"/>
  <c r="O128" i="3" s="1"/>
  <c r="P129" i="3"/>
  <c r="P128" i="3" s="1"/>
  <c r="Q129" i="3"/>
  <c r="Q128" i="3" s="1"/>
  <c r="R129" i="3"/>
  <c r="R128" i="3" s="1"/>
  <c r="S129" i="3"/>
  <c r="S128" i="3" s="1"/>
  <c r="T129" i="3"/>
  <c r="T128" i="3" s="1"/>
  <c r="U129" i="3"/>
  <c r="U128" i="3" s="1"/>
  <c r="W175" i="3"/>
  <c r="W174" i="3" s="1"/>
  <c r="W393" i="3"/>
  <c r="W392" i="3" s="1"/>
  <c r="W395" i="3"/>
  <c r="W394" i="3" s="1"/>
  <c r="V129" i="3"/>
  <c r="V128" i="3" s="1"/>
  <c r="W439" i="3"/>
  <c r="W438" i="3" s="1"/>
  <c r="W284" i="3"/>
  <c r="W283" i="3" s="1"/>
  <c r="H395" i="3"/>
  <c r="H394" i="3" s="1"/>
  <c r="I395" i="3"/>
  <c r="I394" i="3" s="1"/>
  <c r="K395" i="3"/>
  <c r="K394" i="3" s="1"/>
  <c r="J395" i="3"/>
  <c r="J394" i="3" s="1"/>
  <c r="L395" i="3"/>
  <c r="L394" i="3" s="1"/>
  <c r="M395" i="3"/>
  <c r="M394" i="3" s="1"/>
  <c r="N395" i="3"/>
  <c r="N394" i="3" s="1"/>
  <c r="O395" i="3"/>
  <c r="O394" i="3" s="1"/>
  <c r="P395" i="3"/>
  <c r="P394" i="3" s="1"/>
  <c r="Q395" i="3"/>
  <c r="Q394" i="3" s="1"/>
  <c r="R395" i="3"/>
  <c r="R394" i="3" s="1"/>
  <c r="S395" i="3"/>
  <c r="S394" i="3" s="1"/>
  <c r="T395" i="3"/>
  <c r="T394" i="3" s="1"/>
  <c r="U395" i="3"/>
  <c r="U394" i="3" s="1"/>
  <c r="W330" i="3"/>
  <c r="W329" i="3" s="1"/>
  <c r="W129" i="3"/>
  <c r="W128" i="3" s="1"/>
  <c r="W485" i="3"/>
  <c r="W484" i="3" s="1"/>
  <c r="I175" i="3"/>
  <c r="I174" i="3" s="1"/>
  <c r="J175" i="3"/>
  <c r="J174" i="3" s="1"/>
  <c r="K175" i="3"/>
  <c r="K174" i="3" s="1"/>
  <c r="L175" i="3"/>
  <c r="L174" i="3" s="1"/>
  <c r="M175" i="3"/>
  <c r="M174" i="3" s="1"/>
  <c r="N175" i="3"/>
  <c r="N174" i="3" s="1"/>
  <c r="O175" i="3"/>
  <c r="O174" i="3" s="1"/>
  <c r="P175" i="3"/>
  <c r="P174" i="3" s="1"/>
  <c r="Q175" i="3"/>
  <c r="Q174" i="3" s="1"/>
  <c r="R175" i="3"/>
  <c r="R174" i="3" s="1"/>
  <c r="S175" i="3"/>
  <c r="S174" i="3" s="1"/>
  <c r="T175" i="3"/>
  <c r="T174" i="3" s="1"/>
  <c r="U175" i="3"/>
  <c r="U174" i="3" s="1"/>
  <c r="W238" i="3"/>
  <c r="W237" i="3" s="1"/>
  <c r="V73" i="3"/>
  <c r="V76" i="3" s="1"/>
  <c r="W382" i="3"/>
  <c r="W384" i="3"/>
  <c r="W383" i="3" s="1"/>
  <c r="X328" i="3"/>
  <c r="X69" i="3"/>
  <c r="X282" i="3"/>
  <c r="X236" i="3"/>
  <c r="X483" i="3"/>
  <c r="X224" i="3"/>
  <c r="X173" i="3"/>
  <c r="X59" i="3"/>
  <c r="Y6" i="3"/>
  <c r="X437" i="3"/>
  <c r="X81" i="3"/>
  <c r="X83" i="3" s="1"/>
  <c r="X82" i="3" s="1"/>
  <c r="X379" i="3"/>
  <c r="X391" i="3"/>
  <c r="X127" i="3"/>
  <c r="W227" i="3"/>
  <c r="W229" i="3"/>
  <c r="I116" i="3"/>
  <c r="W72" i="3"/>
  <c r="W74" i="3"/>
  <c r="J116" i="3"/>
  <c r="N317" i="3"/>
  <c r="H60" i="8"/>
  <c r="D400" i="3"/>
  <c r="N271" i="3"/>
  <c r="J399" i="3"/>
  <c r="H399" i="3"/>
  <c r="K399" i="3"/>
  <c r="I399" i="3"/>
  <c r="L399" i="3"/>
  <c r="M399" i="3"/>
  <c r="N399" i="3"/>
  <c r="O399" i="3"/>
  <c r="P399" i="3"/>
  <c r="E397" i="3"/>
  <c r="H62" i="8"/>
  <c r="Q399" i="3"/>
  <c r="D397" i="3"/>
  <c r="R399" i="3"/>
  <c r="S399" i="3"/>
  <c r="T399" i="3"/>
  <c r="U399" i="3"/>
  <c r="V399" i="3"/>
  <c r="W399" i="3"/>
  <c r="K116" i="3"/>
  <c r="N472" i="3"/>
  <c r="T386" i="3"/>
  <c r="C22" i="5"/>
  <c r="D23" i="5"/>
  <c r="M317" i="3"/>
  <c r="D130" i="3"/>
  <c r="H21" i="8"/>
  <c r="D135" i="3"/>
  <c r="N518" i="3"/>
  <c r="O472" i="3"/>
  <c r="L363" i="3"/>
  <c r="S426" i="3"/>
  <c r="W228" i="3" l="1"/>
  <c r="W231" i="3" s="1"/>
  <c r="X439" i="3"/>
  <c r="X438" i="3" s="1"/>
  <c r="X175" i="3"/>
  <c r="X174" i="3" s="1"/>
  <c r="X129" i="3"/>
  <c r="X128" i="3" s="1"/>
  <c r="X393" i="3"/>
  <c r="X392" i="3" s="1"/>
  <c r="X395" i="3"/>
  <c r="X394" i="3" s="1"/>
  <c r="X485" i="3"/>
  <c r="X484" i="3" s="1"/>
  <c r="X238" i="3"/>
  <c r="X237" i="3" s="1"/>
  <c r="X330" i="3"/>
  <c r="X329" i="3" s="1"/>
  <c r="X284" i="3"/>
  <c r="X283" i="3" s="1"/>
  <c r="W73" i="3"/>
  <c r="W76" i="3" s="1"/>
  <c r="H61" i="8"/>
  <c r="AQ61" i="8" s="1"/>
  <c r="X227" i="3"/>
  <c r="X229" i="3"/>
  <c r="X382" i="3"/>
  <c r="X384" i="3"/>
  <c r="X383" i="3" s="1"/>
  <c r="Y127" i="3"/>
  <c r="Y379" i="3"/>
  <c r="Y391" i="3"/>
  <c r="Y328" i="3"/>
  <c r="Y224" i="3"/>
  <c r="Y282" i="3"/>
  <c r="Y483" i="3"/>
  <c r="Y59" i="3"/>
  <c r="Y236" i="3"/>
  <c r="Y173" i="3"/>
  <c r="Y437" i="3"/>
  <c r="Y69" i="3"/>
  <c r="Y81" i="3"/>
  <c r="Y83" i="3" s="1"/>
  <c r="Y82" i="3" s="1"/>
  <c r="Z6" i="3"/>
  <c r="X72" i="3"/>
  <c r="X74" i="3"/>
  <c r="X399" i="3"/>
  <c r="M116" i="3"/>
  <c r="N363" i="3"/>
  <c r="P472" i="3"/>
  <c r="O518" i="3"/>
  <c r="BC62" i="8"/>
  <c r="AU62" i="8"/>
  <c r="AM62" i="8"/>
  <c r="AE62" i="8"/>
  <c r="W62" i="8"/>
  <c r="O62" i="8"/>
  <c r="BB62" i="8"/>
  <c r="AT62" i="8"/>
  <c r="AL62" i="8"/>
  <c r="AD62" i="8"/>
  <c r="V62" i="8"/>
  <c r="N62" i="8"/>
  <c r="BA62" i="8"/>
  <c r="AS62" i="8"/>
  <c r="AK62" i="8"/>
  <c r="AC62" i="8"/>
  <c r="U62" i="8"/>
  <c r="M62" i="8"/>
  <c r="AZ62" i="8"/>
  <c r="AR62" i="8"/>
  <c r="AJ62" i="8"/>
  <c r="AB62" i="8"/>
  <c r="T62" i="8"/>
  <c r="L62" i="8"/>
  <c r="AY62" i="8"/>
  <c r="AQ62" i="8"/>
  <c r="AI62" i="8"/>
  <c r="AA62" i="8"/>
  <c r="S62" i="8"/>
  <c r="K62" i="8"/>
  <c r="BF62" i="8"/>
  <c r="AX62" i="8"/>
  <c r="AP62" i="8"/>
  <c r="AH62" i="8"/>
  <c r="Z62" i="8"/>
  <c r="R62" i="8"/>
  <c r="BE62" i="8"/>
  <c r="AW62" i="8"/>
  <c r="AO62" i="8"/>
  <c r="AG62" i="8"/>
  <c r="Y62" i="8"/>
  <c r="Q62" i="8"/>
  <c r="AV62" i="8"/>
  <c r="AN62" i="8"/>
  <c r="BD62" i="8"/>
  <c r="AF62" i="8"/>
  <c r="X62" i="8"/>
  <c r="P62" i="8"/>
  <c r="H428" i="3"/>
  <c r="L116" i="3"/>
  <c r="U386" i="3"/>
  <c r="V386" i="3"/>
  <c r="O317" i="3"/>
  <c r="E239" i="3"/>
  <c r="X240" i="3" s="1"/>
  <c r="X239" i="3" s="1"/>
  <c r="E491" i="3"/>
  <c r="E486" i="3"/>
  <c r="E244" i="3"/>
  <c r="E440" i="3"/>
  <c r="E445" i="3"/>
  <c r="T426" i="3"/>
  <c r="M363" i="3"/>
  <c r="H162" i="3"/>
  <c r="D24" i="5"/>
  <c r="C23" i="5"/>
  <c r="O271" i="3"/>
  <c r="X228" i="3" l="1"/>
  <c r="X231" i="3" s="1"/>
  <c r="Y175" i="3"/>
  <c r="Y174" i="3" s="1"/>
  <c r="Y238" i="3"/>
  <c r="Y237" i="3" s="1"/>
  <c r="Y240" i="3"/>
  <c r="Y239" i="3" s="1"/>
  <c r="Y129" i="3"/>
  <c r="Y128" i="3" s="1"/>
  <c r="H441" i="3"/>
  <c r="H440" i="3" s="1"/>
  <c r="I441" i="3"/>
  <c r="I440" i="3" s="1"/>
  <c r="J441" i="3"/>
  <c r="J440" i="3" s="1"/>
  <c r="K441" i="3"/>
  <c r="K440" i="3" s="1"/>
  <c r="L441" i="3"/>
  <c r="L440" i="3" s="1"/>
  <c r="M441" i="3"/>
  <c r="M440" i="3" s="1"/>
  <c r="N441" i="3"/>
  <c r="N440" i="3" s="1"/>
  <c r="O441" i="3"/>
  <c r="O440" i="3" s="1"/>
  <c r="P441" i="3"/>
  <c r="P440" i="3" s="1"/>
  <c r="Q441" i="3"/>
  <c r="Q440" i="3" s="1"/>
  <c r="R441" i="3"/>
  <c r="R440" i="3" s="1"/>
  <c r="S441" i="3"/>
  <c r="S440" i="3" s="1"/>
  <c r="T441" i="3"/>
  <c r="T440" i="3" s="1"/>
  <c r="U441" i="3"/>
  <c r="U440" i="3" s="1"/>
  <c r="V441" i="3"/>
  <c r="V440" i="3" s="1"/>
  <c r="W441" i="3"/>
  <c r="W440" i="3" s="1"/>
  <c r="Y487" i="3"/>
  <c r="Y486" i="3" s="1"/>
  <c r="Y485" i="3"/>
  <c r="Y484" i="3" s="1"/>
  <c r="Y284" i="3"/>
  <c r="Y283" i="3" s="1"/>
  <c r="H487" i="3"/>
  <c r="H486" i="3" s="1"/>
  <c r="I487" i="3"/>
  <c r="I486" i="3" s="1"/>
  <c r="J487" i="3"/>
  <c r="J486" i="3" s="1"/>
  <c r="K487" i="3"/>
  <c r="K486" i="3" s="1"/>
  <c r="L487" i="3"/>
  <c r="L486" i="3" s="1"/>
  <c r="M487" i="3"/>
  <c r="M486" i="3" s="1"/>
  <c r="N487" i="3"/>
  <c r="N486" i="3" s="1"/>
  <c r="O487" i="3"/>
  <c r="O486" i="3" s="1"/>
  <c r="P487" i="3"/>
  <c r="P486" i="3" s="1"/>
  <c r="Q487" i="3"/>
  <c r="Q486" i="3" s="1"/>
  <c r="R487" i="3"/>
  <c r="R486" i="3" s="1"/>
  <c r="S487" i="3"/>
  <c r="S486" i="3" s="1"/>
  <c r="T487" i="3"/>
  <c r="T486" i="3" s="1"/>
  <c r="U487" i="3"/>
  <c r="U486" i="3" s="1"/>
  <c r="V487" i="3"/>
  <c r="V486" i="3" s="1"/>
  <c r="W487" i="3"/>
  <c r="W486" i="3" s="1"/>
  <c r="Y330" i="3"/>
  <c r="Y329" i="3" s="1"/>
  <c r="X487" i="3"/>
  <c r="X486" i="3" s="1"/>
  <c r="H240" i="3"/>
  <c r="H239" i="3" s="1"/>
  <c r="J240" i="3"/>
  <c r="J239" i="3" s="1"/>
  <c r="I240" i="3"/>
  <c r="I239" i="3" s="1"/>
  <c r="K240" i="3"/>
  <c r="K239" i="3" s="1"/>
  <c r="L240" i="3"/>
  <c r="L239" i="3" s="1"/>
  <c r="M240" i="3"/>
  <c r="M239" i="3" s="1"/>
  <c r="N240" i="3"/>
  <c r="N239" i="3" s="1"/>
  <c r="O240" i="3"/>
  <c r="O239" i="3" s="1"/>
  <c r="P240" i="3"/>
  <c r="P239" i="3" s="1"/>
  <c r="Q240" i="3"/>
  <c r="Q239" i="3" s="1"/>
  <c r="R240" i="3"/>
  <c r="R239" i="3" s="1"/>
  <c r="S240" i="3"/>
  <c r="S239" i="3" s="1"/>
  <c r="T240" i="3"/>
  <c r="T239" i="3" s="1"/>
  <c r="U240" i="3"/>
  <c r="U239" i="3" s="1"/>
  <c r="V240" i="3"/>
  <c r="V239" i="3" s="1"/>
  <c r="W240" i="3"/>
  <c r="W239" i="3" s="1"/>
  <c r="Y441" i="3"/>
  <c r="Y440" i="3" s="1"/>
  <c r="Y439" i="3"/>
  <c r="Y438" i="3" s="1"/>
  <c r="Y393" i="3"/>
  <c r="Y392" i="3" s="1"/>
  <c r="Y395" i="3"/>
  <c r="Y394" i="3" s="1"/>
  <c r="X441" i="3"/>
  <c r="X440" i="3" s="1"/>
  <c r="X73" i="3"/>
  <c r="X76" i="3" s="1"/>
  <c r="AC61" i="8"/>
  <c r="AL61" i="8"/>
  <c r="U61" i="8"/>
  <c r="AT61" i="8"/>
  <c r="Q61" i="8"/>
  <c r="AR61" i="8"/>
  <c r="Z61" i="8"/>
  <c r="BD61" i="8"/>
  <c r="O61" i="8"/>
  <c r="AK61" i="8"/>
  <c r="Y61" i="8"/>
  <c r="AB61" i="8"/>
  <c r="AE61" i="8"/>
  <c r="AZ61" i="8"/>
  <c r="BA61" i="8"/>
  <c r="X61" i="8"/>
  <c r="AO61" i="8"/>
  <c r="K61" i="8"/>
  <c r="AH61" i="8"/>
  <c r="AU61" i="8"/>
  <c r="BB61" i="8"/>
  <c r="AX61" i="8"/>
  <c r="T61" i="8"/>
  <c r="AG61" i="8"/>
  <c r="AJ61" i="8"/>
  <c r="W61" i="8"/>
  <c r="N61" i="8"/>
  <c r="AF61" i="8"/>
  <c r="AW61" i="8"/>
  <c r="S61" i="8"/>
  <c r="AS61" i="8"/>
  <c r="P61" i="8"/>
  <c r="BF61" i="8"/>
  <c r="AM61" i="8"/>
  <c r="BC61" i="8"/>
  <c r="V61" i="8"/>
  <c r="AN61" i="8"/>
  <c r="BE61" i="8"/>
  <c r="AA61" i="8"/>
  <c r="L61" i="8"/>
  <c r="M61" i="8"/>
  <c r="AD61" i="8"/>
  <c r="AV61" i="8"/>
  <c r="R61" i="8"/>
  <c r="AI61" i="8"/>
  <c r="AY61" i="8"/>
  <c r="AP61" i="8"/>
  <c r="Z236" i="3"/>
  <c r="Z244" i="3" s="1"/>
  <c r="Z437" i="3"/>
  <c r="Z379" i="3"/>
  <c r="Z391" i="3"/>
  <c r="Z81" i="3"/>
  <c r="Z83" i="3" s="1"/>
  <c r="Z82" i="3" s="1"/>
  <c r="Z224" i="3"/>
  <c r="AA6" i="3"/>
  <c r="Z282" i="3"/>
  <c r="Z59" i="3"/>
  <c r="Z69" i="3"/>
  <c r="Z328" i="3"/>
  <c r="Z483" i="3"/>
  <c r="Z173" i="3"/>
  <c r="Z127" i="3"/>
  <c r="Y72" i="3"/>
  <c r="Y74" i="3"/>
  <c r="Y229" i="3"/>
  <c r="Y227" i="3"/>
  <c r="Y399" i="3"/>
  <c r="Y382" i="3"/>
  <c r="Y384" i="3"/>
  <c r="Y383" i="3" s="1"/>
  <c r="D446" i="3"/>
  <c r="H66" i="8"/>
  <c r="P317" i="3"/>
  <c r="J162" i="3"/>
  <c r="O363" i="3"/>
  <c r="P271" i="3"/>
  <c r="K244" i="3"/>
  <c r="H244" i="3"/>
  <c r="J244" i="3"/>
  <c r="I244" i="3"/>
  <c r="L244" i="3"/>
  <c r="M244" i="3"/>
  <c r="N244" i="3"/>
  <c r="O244" i="3"/>
  <c r="P244" i="3"/>
  <c r="Q244" i="3"/>
  <c r="R244" i="3"/>
  <c r="S244" i="3"/>
  <c r="D242" i="3"/>
  <c r="E242" i="3"/>
  <c r="H40" i="8"/>
  <c r="T244" i="3"/>
  <c r="U244" i="3"/>
  <c r="V244" i="3"/>
  <c r="W244" i="3"/>
  <c r="X244" i="3"/>
  <c r="Y244" i="3"/>
  <c r="P518" i="3"/>
  <c r="D492" i="3"/>
  <c r="H72" i="8"/>
  <c r="K428" i="3"/>
  <c r="I428" i="3"/>
  <c r="H491" i="3"/>
  <c r="I491" i="3"/>
  <c r="J491" i="3"/>
  <c r="K491" i="3"/>
  <c r="L491" i="3"/>
  <c r="M491" i="3"/>
  <c r="N491" i="3"/>
  <c r="O491" i="3"/>
  <c r="P491" i="3"/>
  <c r="Q491" i="3"/>
  <c r="R491" i="3"/>
  <c r="S491" i="3"/>
  <c r="D489" i="3"/>
  <c r="T491" i="3"/>
  <c r="H74" i="8"/>
  <c r="E489" i="3"/>
  <c r="U491" i="3"/>
  <c r="V491" i="3"/>
  <c r="W491" i="3"/>
  <c r="X491" i="3"/>
  <c r="Y491" i="3"/>
  <c r="I162" i="3"/>
  <c r="U426" i="3"/>
  <c r="H38" i="8"/>
  <c r="D245" i="3"/>
  <c r="Q472" i="3"/>
  <c r="N116" i="3"/>
  <c r="D25" i="5"/>
  <c r="C24" i="5"/>
  <c r="I445" i="3"/>
  <c r="H445" i="3"/>
  <c r="J445" i="3"/>
  <c r="K445" i="3"/>
  <c r="L445" i="3"/>
  <c r="M445" i="3"/>
  <c r="N445" i="3"/>
  <c r="O445" i="3"/>
  <c r="P445" i="3"/>
  <c r="Q445" i="3"/>
  <c r="R445" i="3"/>
  <c r="S445" i="3"/>
  <c r="T445" i="3"/>
  <c r="E443" i="3"/>
  <c r="H68" i="8"/>
  <c r="D443" i="3"/>
  <c r="U445" i="3"/>
  <c r="V445" i="3"/>
  <c r="W445" i="3"/>
  <c r="X445" i="3"/>
  <c r="Y445" i="3"/>
  <c r="Y228" i="3" l="1"/>
  <c r="Y231" i="3" s="1"/>
  <c r="Z129" i="3"/>
  <c r="Z128" i="3" s="1"/>
  <c r="Z175" i="3"/>
  <c r="Z174" i="3" s="1"/>
  <c r="Z487" i="3"/>
  <c r="Z486" i="3" s="1"/>
  <c r="Z485" i="3"/>
  <c r="Z484" i="3" s="1"/>
  <c r="Z330" i="3"/>
  <c r="Z329" i="3" s="1"/>
  <c r="Z393" i="3"/>
  <c r="Z392" i="3" s="1"/>
  <c r="Z395" i="3"/>
  <c r="Z394" i="3" s="1"/>
  <c r="Z439" i="3"/>
  <c r="Z438" i="3" s="1"/>
  <c r="Z441" i="3"/>
  <c r="Z440" i="3" s="1"/>
  <c r="Z238" i="3"/>
  <c r="Z237" i="3" s="1"/>
  <c r="Z240" i="3"/>
  <c r="Z239" i="3" s="1"/>
  <c r="Z284" i="3"/>
  <c r="Z283" i="3" s="1"/>
  <c r="Y73" i="3"/>
  <c r="Y76" i="3" s="1"/>
  <c r="Z445" i="3"/>
  <c r="AA328" i="3"/>
  <c r="AA81" i="3"/>
  <c r="AA83" i="3" s="1"/>
  <c r="AA82" i="3" s="1"/>
  <c r="AB6" i="3"/>
  <c r="AA282" i="3"/>
  <c r="AA483" i="3"/>
  <c r="AA224" i="3"/>
  <c r="AA236" i="3"/>
  <c r="AA379" i="3"/>
  <c r="AA173" i="3"/>
  <c r="AA69" i="3"/>
  <c r="AA127" i="3"/>
  <c r="AA391" i="3"/>
  <c r="AA59" i="3"/>
  <c r="AA437" i="3"/>
  <c r="Z227" i="3"/>
  <c r="Z229" i="3"/>
  <c r="Z72" i="3"/>
  <c r="Z74" i="3"/>
  <c r="Z399" i="3"/>
  <c r="Z491" i="3"/>
  <c r="Z382" i="3"/>
  <c r="Z384" i="3"/>
  <c r="Z383" i="3" s="1"/>
  <c r="I474" i="3"/>
  <c r="I273" i="3"/>
  <c r="H73" i="8"/>
  <c r="AR73" i="8" s="1"/>
  <c r="H67" i="8"/>
  <c r="BB67" i="8" s="1"/>
  <c r="H39" i="8"/>
  <c r="BC39" i="8" s="1"/>
  <c r="I520" i="3"/>
  <c r="P363" i="3"/>
  <c r="H474" i="3"/>
  <c r="AY68" i="8"/>
  <c r="AQ68" i="8"/>
  <c r="AI68" i="8"/>
  <c r="AA68" i="8"/>
  <c r="S68" i="8"/>
  <c r="K68" i="8"/>
  <c r="BF68" i="8"/>
  <c r="AX68" i="8"/>
  <c r="AP68" i="8"/>
  <c r="AH68" i="8"/>
  <c r="Z68" i="8"/>
  <c r="R68" i="8"/>
  <c r="BE68" i="8"/>
  <c r="AW68" i="8"/>
  <c r="AO68" i="8"/>
  <c r="AG68" i="8"/>
  <c r="Y68" i="8"/>
  <c r="Q68" i="8"/>
  <c r="BD68" i="8"/>
  <c r="AV68" i="8"/>
  <c r="AN68" i="8"/>
  <c r="AF68" i="8"/>
  <c r="X68" i="8"/>
  <c r="P68" i="8"/>
  <c r="BC68" i="8"/>
  <c r="AU68" i="8"/>
  <c r="AM68" i="8"/>
  <c r="AE68" i="8"/>
  <c r="W68" i="8"/>
  <c r="O68" i="8"/>
  <c r="BB68" i="8"/>
  <c r="AT68" i="8"/>
  <c r="AL68" i="8"/>
  <c r="AD68" i="8"/>
  <c r="V68" i="8"/>
  <c r="N68" i="8"/>
  <c r="BA68" i="8"/>
  <c r="AS68" i="8"/>
  <c r="AK68" i="8"/>
  <c r="AC68" i="8"/>
  <c r="U68" i="8"/>
  <c r="M68" i="8"/>
  <c r="L68" i="8"/>
  <c r="AZ68" i="8"/>
  <c r="AR68" i="8"/>
  <c r="AJ68" i="8"/>
  <c r="AB68" i="8"/>
  <c r="T68" i="8"/>
  <c r="O116" i="3"/>
  <c r="Q518" i="3"/>
  <c r="BC40" i="8"/>
  <c r="AU40" i="8"/>
  <c r="AM40" i="8"/>
  <c r="AE40" i="8"/>
  <c r="W40" i="8"/>
  <c r="O40" i="8"/>
  <c r="BB40" i="8"/>
  <c r="AT40" i="8"/>
  <c r="AL40" i="8"/>
  <c r="AD40" i="8"/>
  <c r="V40" i="8"/>
  <c r="N40" i="8"/>
  <c r="BA40" i="8"/>
  <c r="AS40" i="8"/>
  <c r="AK40" i="8"/>
  <c r="AC40" i="8"/>
  <c r="U40" i="8"/>
  <c r="M40" i="8"/>
  <c r="AZ40" i="8"/>
  <c r="AR40" i="8"/>
  <c r="AJ40" i="8"/>
  <c r="AB40" i="8"/>
  <c r="T40" i="8"/>
  <c r="L40" i="8"/>
  <c r="AY40" i="8"/>
  <c r="AQ40" i="8"/>
  <c r="AI40" i="8"/>
  <c r="AA40" i="8"/>
  <c r="S40" i="8"/>
  <c r="K40" i="8"/>
  <c r="BF40" i="8"/>
  <c r="AX40" i="8"/>
  <c r="AP40" i="8"/>
  <c r="AH40" i="8"/>
  <c r="Z40" i="8"/>
  <c r="R40" i="8"/>
  <c r="BE40" i="8"/>
  <c r="AW40" i="8"/>
  <c r="AO40" i="8"/>
  <c r="AG40" i="8"/>
  <c r="Y40" i="8"/>
  <c r="Q40" i="8"/>
  <c r="X40" i="8"/>
  <c r="AF40" i="8"/>
  <c r="P40" i="8"/>
  <c r="BD40" i="8"/>
  <c r="AV40" i="8"/>
  <c r="AN40" i="8"/>
  <c r="Q271" i="3"/>
  <c r="R472" i="3"/>
  <c r="K162" i="3"/>
  <c r="V426" i="3"/>
  <c r="H520" i="3"/>
  <c r="D26" i="5"/>
  <c r="C25" i="5"/>
  <c r="Q317" i="3"/>
  <c r="E331" i="3"/>
  <c r="Z332" i="3" s="1"/>
  <c r="Z331" i="3" s="1"/>
  <c r="E336" i="3"/>
  <c r="E285" i="3"/>
  <c r="Z286" i="3" s="1"/>
  <c r="Z285" i="3" s="1"/>
  <c r="E290" i="3"/>
  <c r="H273" i="3"/>
  <c r="BC74" i="8"/>
  <c r="BD74" i="8"/>
  <c r="AU74" i="8"/>
  <c r="AM74" i="8"/>
  <c r="AE74" i="8"/>
  <c r="W74" i="8"/>
  <c r="O74" i="8"/>
  <c r="BB74" i="8"/>
  <c r="AT74" i="8"/>
  <c r="AL74" i="8"/>
  <c r="AD74" i="8"/>
  <c r="V74" i="8"/>
  <c r="N74" i="8"/>
  <c r="BA74" i="8"/>
  <c r="AS74" i="8"/>
  <c r="AK74" i="8"/>
  <c r="AC74" i="8"/>
  <c r="U74" i="8"/>
  <c r="M74" i="8"/>
  <c r="AZ74" i="8"/>
  <c r="AR74" i="8"/>
  <c r="AJ74" i="8"/>
  <c r="AB74" i="8"/>
  <c r="T74" i="8"/>
  <c r="L74" i="8"/>
  <c r="AY74" i="8"/>
  <c r="AQ74" i="8"/>
  <c r="AI74" i="8"/>
  <c r="AA74" i="8"/>
  <c r="S74" i="8"/>
  <c r="K74" i="8"/>
  <c r="AX74" i="8"/>
  <c r="AP74" i="8"/>
  <c r="AH74" i="8"/>
  <c r="Z74" i="8"/>
  <c r="R74" i="8"/>
  <c r="BF74" i="8"/>
  <c r="AW74" i="8"/>
  <c r="AO74" i="8"/>
  <c r="AG74" i="8"/>
  <c r="Y74" i="8"/>
  <c r="Q74" i="8"/>
  <c r="AV74" i="8"/>
  <c r="AN74" i="8"/>
  <c r="AF74" i="8"/>
  <c r="X74" i="8"/>
  <c r="P74" i="8"/>
  <c r="BE74" i="8"/>
  <c r="J428" i="3"/>
  <c r="W386" i="3"/>
  <c r="Z228" i="3" l="1"/>
  <c r="Z231" i="3" s="1"/>
  <c r="AA393" i="3"/>
  <c r="AA392" i="3" s="1"/>
  <c r="AA395" i="3"/>
  <c r="AA394" i="3" s="1"/>
  <c r="AA284" i="3"/>
  <c r="AA283" i="3" s="1"/>
  <c r="AA286" i="3"/>
  <c r="AA285" i="3" s="1"/>
  <c r="I286" i="3"/>
  <c r="I285" i="3" s="1"/>
  <c r="H286" i="3"/>
  <c r="H285" i="3" s="1"/>
  <c r="J286" i="3"/>
  <c r="J285" i="3" s="1"/>
  <c r="K286" i="3"/>
  <c r="K285" i="3" s="1"/>
  <c r="L286" i="3"/>
  <c r="L285" i="3" s="1"/>
  <c r="M286" i="3"/>
  <c r="M285" i="3" s="1"/>
  <c r="N286" i="3"/>
  <c r="N285" i="3" s="1"/>
  <c r="O286" i="3"/>
  <c r="O285" i="3" s="1"/>
  <c r="P286" i="3"/>
  <c r="P285" i="3" s="1"/>
  <c r="Q286" i="3"/>
  <c r="Q285" i="3" s="1"/>
  <c r="R286" i="3"/>
  <c r="R285" i="3" s="1"/>
  <c r="S286" i="3"/>
  <c r="S285" i="3" s="1"/>
  <c r="T286" i="3"/>
  <c r="T285" i="3" s="1"/>
  <c r="U286" i="3"/>
  <c r="U285" i="3" s="1"/>
  <c r="V286" i="3"/>
  <c r="V285" i="3" s="1"/>
  <c r="W286" i="3"/>
  <c r="W285" i="3" s="1"/>
  <c r="X286" i="3"/>
  <c r="X285" i="3" s="1"/>
  <c r="Y286" i="3"/>
  <c r="Y285" i="3" s="1"/>
  <c r="AA129" i="3"/>
  <c r="AA128" i="3" s="1"/>
  <c r="AA487" i="3"/>
  <c r="AA486" i="3" s="1"/>
  <c r="AA485" i="3"/>
  <c r="AA484" i="3" s="1"/>
  <c r="H332" i="3"/>
  <c r="H331" i="3" s="1"/>
  <c r="I332" i="3"/>
  <c r="I331" i="3" s="1"/>
  <c r="J332" i="3"/>
  <c r="J331" i="3" s="1"/>
  <c r="K332" i="3"/>
  <c r="K331" i="3" s="1"/>
  <c r="L332" i="3"/>
  <c r="L331" i="3" s="1"/>
  <c r="M332" i="3"/>
  <c r="M331" i="3" s="1"/>
  <c r="N332" i="3"/>
  <c r="N331" i="3" s="1"/>
  <c r="O332" i="3"/>
  <c r="O331" i="3" s="1"/>
  <c r="P332" i="3"/>
  <c r="P331" i="3" s="1"/>
  <c r="Q332" i="3"/>
  <c r="Q331" i="3" s="1"/>
  <c r="R332" i="3"/>
  <c r="R331" i="3" s="1"/>
  <c r="S332" i="3"/>
  <c r="S331" i="3" s="1"/>
  <c r="T332" i="3"/>
  <c r="T331" i="3" s="1"/>
  <c r="U332" i="3"/>
  <c r="U331" i="3" s="1"/>
  <c r="V332" i="3"/>
  <c r="V331" i="3" s="1"/>
  <c r="W332" i="3"/>
  <c r="W331" i="3" s="1"/>
  <c r="X332" i="3"/>
  <c r="X331" i="3" s="1"/>
  <c r="Y332" i="3"/>
  <c r="Y331" i="3" s="1"/>
  <c r="AA175" i="3"/>
  <c r="AA174" i="3" s="1"/>
  <c r="AA332" i="3"/>
  <c r="AA331" i="3" s="1"/>
  <c r="AA330" i="3"/>
  <c r="AA329" i="3" s="1"/>
  <c r="AA439" i="3"/>
  <c r="AA438" i="3" s="1"/>
  <c r="AA441" i="3"/>
  <c r="AA440" i="3" s="1"/>
  <c r="AA240" i="3"/>
  <c r="AA239" i="3" s="1"/>
  <c r="AA238" i="3"/>
  <c r="AA237" i="3" s="1"/>
  <c r="Z73" i="3"/>
  <c r="Z76" i="3" s="1"/>
  <c r="S67" i="8"/>
  <c r="AA67" i="8"/>
  <c r="AL67" i="8"/>
  <c r="BF67" i="8"/>
  <c r="W67" i="8"/>
  <c r="AJ67" i="8"/>
  <c r="BD67" i="8"/>
  <c r="AB67" i="8"/>
  <c r="O67" i="8"/>
  <c r="AU67" i="8"/>
  <c r="AG67" i="8"/>
  <c r="AO67" i="8"/>
  <c r="U67" i="8"/>
  <c r="BC67" i="8"/>
  <c r="AN67" i="8"/>
  <c r="R67" i="8"/>
  <c r="AS67" i="8"/>
  <c r="K67" i="8"/>
  <c r="Z67" i="8"/>
  <c r="BA67" i="8"/>
  <c r="M67" i="8"/>
  <c r="AV67" i="8"/>
  <c r="AX67" i="8"/>
  <c r="AD67" i="8"/>
  <c r="BB73" i="8"/>
  <c r="W73" i="8"/>
  <c r="AO73" i="8"/>
  <c r="T73" i="8"/>
  <c r="T39" i="8"/>
  <c r="AN73" i="8"/>
  <c r="AW73" i="8"/>
  <c r="AA445" i="3"/>
  <c r="AA244" i="3"/>
  <c r="AC39" i="8"/>
  <c r="P73" i="8"/>
  <c r="AP73" i="8"/>
  <c r="AA227" i="3"/>
  <c r="AA229" i="3"/>
  <c r="AV39" i="8"/>
  <c r="BD73" i="8"/>
  <c r="K73" i="8"/>
  <c r="AA399" i="3"/>
  <c r="AA491" i="3"/>
  <c r="AF73" i="8"/>
  <c r="AY73" i="8"/>
  <c r="AA72" i="3"/>
  <c r="AA74" i="3"/>
  <c r="AB437" i="3"/>
  <c r="AB69" i="3"/>
  <c r="AB127" i="3"/>
  <c r="AC6" i="3"/>
  <c r="AB391" i="3"/>
  <c r="AB59" i="3"/>
  <c r="AB81" i="3"/>
  <c r="AB83" i="3" s="1"/>
  <c r="AB82" i="3" s="1"/>
  <c r="AB282" i="3"/>
  <c r="AB328" i="3"/>
  <c r="AB336" i="3" s="1"/>
  <c r="AB483" i="3"/>
  <c r="AB173" i="3"/>
  <c r="AB236" i="3"/>
  <c r="AB224" i="3"/>
  <c r="AB379" i="3"/>
  <c r="AE73" i="8"/>
  <c r="AA382" i="3"/>
  <c r="AA384" i="3"/>
  <c r="AA383" i="3" s="1"/>
  <c r="AQ67" i="8"/>
  <c r="Q67" i="8"/>
  <c r="AH67" i="8"/>
  <c r="AR67" i="8"/>
  <c r="N67" i="8"/>
  <c r="AE67" i="8"/>
  <c r="R39" i="8"/>
  <c r="Y39" i="8"/>
  <c r="P67" i="8"/>
  <c r="Y67" i="8"/>
  <c r="AP67" i="8"/>
  <c r="AZ67" i="8"/>
  <c r="V67" i="8"/>
  <c r="AM67" i="8"/>
  <c r="K39" i="8"/>
  <c r="AS73" i="8"/>
  <c r="Y73" i="8"/>
  <c r="AB73" i="8"/>
  <c r="AS39" i="8"/>
  <c r="AF67" i="8"/>
  <c r="AY67" i="8"/>
  <c r="AW67" i="8"/>
  <c r="L67" i="8"/>
  <c r="AC67" i="8"/>
  <c r="AT67" i="8"/>
  <c r="AT39" i="8"/>
  <c r="AI67" i="8"/>
  <c r="X67" i="8"/>
  <c r="BE67" i="8"/>
  <c r="T67" i="8"/>
  <c r="AK67" i="8"/>
  <c r="AE39" i="8"/>
  <c r="N73" i="8"/>
  <c r="BF73" i="8"/>
  <c r="BA73" i="8"/>
  <c r="AL73" i="8"/>
  <c r="BC73" i="8"/>
  <c r="Z73" i="8"/>
  <c r="AI73" i="8"/>
  <c r="AZ73" i="8"/>
  <c r="AK73" i="8"/>
  <c r="X73" i="8"/>
  <c r="AT73" i="8"/>
  <c r="Q73" i="8"/>
  <c r="AH73" i="8"/>
  <c r="AQ73" i="8"/>
  <c r="J273" i="3"/>
  <c r="M73" i="8"/>
  <c r="AC73" i="8"/>
  <c r="O73" i="8"/>
  <c r="AG73" i="8"/>
  <c r="AX73" i="8"/>
  <c r="L73" i="8"/>
  <c r="AV73" i="8"/>
  <c r="V73" i="8"/>
  <c r="AM73" i="8"/>
  <c r="BE73" i="8"/>
  <c r="S73" i="8"/>
  <c r="AJ73" i="8"/>
  <c r="U73" i="8"/>
  <c r="AD73" i="8"/>
  <c r="AU73" i="8"/>
  <c r="R73" i="8"/>
  <c r="AA73" i="8"/>
  <c r="J520" i="3"/>
  <c r="J474" i="3"/>
  <c r="AJ39" i="8"/>
  <c r="N39" i="8"/>
  <c r="AH39" i="8"/>
  <c r="O39" i="8"/>
  <c r="AA39" i="8"/>
  <c r="P39" i="8"/>
  <c r="Q39" i="8"/>
  <c r="AQ39" i="8"/>
  <c r="AF39" i="8"/>
  <c r="AW39" i="8"/>
  <c r="AO39" i="8"/>
  <c r="S39" i="8"/>
  <c r="AK39" i="8"/>
  <c r="BB39" i="8"/>
  <c r="X39" i="8"/>
  <c r="AZ39" i="8"/>
  <c r="Z39" i="8"/>
  <c r="AI39" i="8"/>
  <c r="BA39" i="8"/>
  <c r="W39" i="8"/>
  <c r="AN39" i="8"/>
  <c r="BE39" i="8"/>
  <c r="AP39" i="8"/>
  <c r="AY39" i="8"/>
  <c r="V39" i="8"/>
  <c r="AM39" i="8"/>
  <c r="BD39" i="8"/>
  <c r="L39" i="8"/>
  <c r="AB39" i="8"/>
  <c r="AX39" i="8"/>
  <c r="M39" i="8"/>
  <c r="AD39" i="8"/>
  <c r="AU39" i="8"/>
  <c r="AR39" i="8"/>
  <c r="AG39" i="8"/>
  <c r="BF39" i="8"/>
  <c r="U39" i="8"/>
  <c r="AL39" i="8"/>
  <c r="W426" i="3"/>
  <c r="R317" i="3"/>
  <c r="L162" i="3"/>
  <c r="S472" i="3"/>
  <c r="X386" i="3"/>
  <c r="Y386" i="3"/>
  <c r="Z386" i="3"/>
  <c r="R518" i="3"/>
  <c r="Q363" i="3"/>
  <c r="P116" i="3"/>
  <c r="L428" i="3"/>
  <c r="I336" i="3"/>
  <c r="J336" i="3"/>
  <c r="H336" i="3"/>
  <c r="K336" i="3"/>
  <c r="L336" i="3"/>
  <c r="M336" i="3"/>
  <c r="N336" i="3"/>
  <c r="O336" i="3"/>
  <c r="P336" i="3"/>
  <c r="Q336" i="3"/>
  <c r="R336" i="3"/>
  <c r="S336" i="3"/>
  <c r="T336" i="3"/>
  <c r="U336" i="3"/>
  <c r="D334" i="3"/>
  <c r="E334" i="3"/>
  <c r="H52" i="8"/>
  <c r="V336" i="3"/>
  <c r="W336" i="3"/>
  <c r="X336" i="3"/>
  <c r="Y336" i="3"/>
  <c r="Z336" i="3"/>
  <c r="AA336" i="3"/>
  <c r="J290" i="3"/>
  <c r="I290" i="3"/>
  <c r="K290" i="3"/>
  <c r="H290" i="3"/>
  <c r="L290" i="3"/>
  <c r="M290" i="3"/>
  <c r="N290" i="3"/>
  <c r="O290" i="3"/>
  <c r="P290" i="3"/>
  <c r="Q290" i="3"/>
  <c r="R290" i="3"/>
  <c r="S290" i="3"/>
  <c r="T290" i="3"/>
  <c r="U290" i="3"/>
  <c r="H46" i="8"/>
  <c r="V290" i="3"/>
  <c r="D288" i="3"/>
  <c r="E288" i="3"/>
  <c r="W290" i="3"/>
  <c r="X290" i="3"/>
  <c r="Y290" i="3"/>
  <c r="Z290" i="3"/>
  <c r="AA290" i="3"/>
  <c r="D337" i="3"/>
  <c r="H50" i="8"/>
  <c r="M162" i="3"/>
  <c r="H44" i="8"/>
  <c r="D291" i="3"/>
  <c r="D27" i="5"/>
  <c r="C26" i="5"/>
  <c r="R271" i="3"/>
  <c r="AA228" i="3" l="1"/>
  <c r="AA231" i="3" s="1"/>
  <c r="AB240" i="3"/>
  <c r="AB239" i="3" s="1"/>
  <c r="AB238" i="3"/>
  <c r="AB237" i="3" s="1"/>
  <c r="AB129" i="3"/>
  <c r="AB128" i="3" s="1"/>
  <c r="AB332" i="3"/>
  <c r="AB331" i="3" s="1"/>
  <c r="AB330" i="3"/>
  <c r="AB329" i="3" s="1"/>
  <c r="AB439" i="3"/>
  <c r="AB438" i="3" s="1"/>
  <c r="AB441" i="3"/>
  <c r="AB440" i="3" s="1"/>
  <c r="AB284" i="3"/>
  <c r="AB283" i="3" s="1"/>
  <c r="AB286" i="3"/>
  <c r="AB285" i="3" s="1"/>
  <c r="AB175" i="3"/>
  <c r="AB174" i="3" s="1"/>
  <c r="AB487" i="3"/>
  <c r="AB486" i="3" s="1"/>
  <c r="AB485" i="3"/>
  <c r="AB484" i="3" s="1"/>
  <c r="AB393" i="3"/>
  <c r="AB392" i="3" s="1"/>
  <c r="AB395" i="3"/>
  <c r="AB394" i="3" s="1"/>
  <c r="AA73" i="3"/>
  <c r="AA76" i="3" s="1"/>
  <c r="K474" i="3"/>
  <c r="AB445" i="3"/>
  <c r="AB382" i="3"/>
  <c r="AB384" i="3"/>
  <c r="AB383" i="3" s="1"/>
  <c r="AB290" i="3"/>
  <c r="AB227" i="3"/>
  <c r="AB229" i="3"/>
  <c r="AB244" i="3"/>
  <c r="AB399" i="3"/>
  <c r="AC437" i="3"/>
  <c r="AC236" i="3"/>
  <c r="AC379" i="3"/>
  <c r="AC173" i="3"/>
  <c r="AC69" i="3"/>
  <c r="AC127" i="3"/>
  <c r="AC59" i="3"/>
  <c r="AD6" i="3"/>
  <c r="AC391" i="3"/>
  <c r="AC328" i="3"/>
  <c r="AC81" i="3"/>
  <c r="AC83" i="3" s="1"/>
  <c r="AC82" i="3" s="1"/>
  <c r="AC224" i="3"/>
  <c r="AC282" i="3"/>
  <c r="AC483" i="3"/>
  <c r="AB491" i="3"/>
  <c r="AB72" i="3"/>
  <c r="AB74" i="3"/>
  <c r="H51" i="8"/>
  <c r="BA51" i="8" s="1"/>
  <c r="K273" i="3"/>
  <c r="I365" i="3"/>
  <c r="BB46" i="8"/>
  <c r="AT46" i="8"/>
  <c r="AL46" i="8"/>
  <c r="AD46" i="8"/>
  <c r="V46" i="8"/>
  <c r="N46" i="8"/>
  <c r="BA46" i="8"/>
  <c r="AS46" i="8"/>
  <c r="AK46" i="8"/>
  <c r="AC46" i="8"/>
  <c r="U46" i="8"/>
  <c r="M46" i="8"/>
  <c r="AZ46" i="8"/>
  <c r="AR46" i="8"/>
  <c r="AJ46" i="8"/>
  <c r="AB46" i="8"/>
  <c r="T46" i="8"/>
  <c r="L46" i="8"/>
  <c r="AY46" i="8"/>
  <c r="AQ46" i="8"/>
  <c r="AI46" i="8"/>
  <c r="AA46" i="8"/>
  <c r="S46" i="8"/>
  <c r="K46" i="8"/>
  <c r="BF46" i="8"/>
  <c r="AX46" i="8"/>
  <c r="AP46" i="8"/>
  <c r="AH46" i="8"/>
  <c r="Z46" i="8"/>
  <c r="R46" i="8"/>
  <c r="BE46" i="8"/>
  <c r="AW46" i="8"/>
  <c r="AO46" i="8"/>
  <c r="AG46" i="8"/>
  <c r="Y46" i="8"/>
  <c r="Q46" i="8"/>
  <c r="BD46" i="8"/>
  <c r="AV46" i="8"/>
  <c r="AN46" i="8"/>
  <c r="AF46" i="8"/>
  <c r="X46" i="8"/>
  <c r="P46" i="8"/>
  <c r="BC46" i="8"/>
  <c r="AU46" i="8"/>
  <c r="AM46" i="8"/>
  <c r="AE46" i="8"/>
  <c r="W46" i="8"/>
  <c r="O46" i="8"/>
  <c r="M428" i="3"/>
  <c r="N428" i="3"/>
  <c r="T472" i="3"/>
  <c r="X426" i="3"/>
  <c r="E388" i="3"/>
  <c r="I388" i="3" s="1"/>
  <c r="E84" i="3"/>
  <c r="E89" i="3"/>
  <c r="D28" i="5"/>
  <c r="C27" i="5"/>
  <c r="N162" i="3"/>
  <c r="Q116" i="3"/>
  <c r="I319" i="3"/>
  <c r="H365" i="3"/>
  <c r="BA52" i="8"/>
  <c r="AS52" i="8"/>
  <c r="AK52" i="8"/>
  <c r="AC52" i="8"/>
  <c r="U52" i="8"/>
  <c r="M52" i="8"/>
  <c r="AZ52" i="8"/>
  <c r="AR52" i="8"/>
  <c r="AJ52" i="8"/>
  <c r="AB52" i="8"/>
  <c r="T52" i="8"/>
  <c r="L52" i="8"/>
  <c r="AY52" i="8"/>
  <c r="AQ52" i="8"/>
  <c r="AI52" i="8"/>
  <c r="AA52" i="8"/>
  <c r="S52" i="8"/>
  <c r="K52" i="8"/>
  <c r="BF52" i="8"/>
  <c r="AX52" i="8"/>
  <c r="AP52" i="8"/>
  <c r="AH52" i="8"/>
  <c r="Z52" i="8"/>
  <c r="R52" i="8"/>
  <c r="BE52" i="8"/>
  <c r="AW52" i="8"/>
  <c r="AO52" i="8"/>
  <c r="AG52" i="8"/>
  <c r="Y52" i="8"/>
  <c r="Q52" i="8"/>
  <c r="BD52" i="8"/>
  <c r="AV52" i="8"/>
  <c r="AN52" i="8"/>
  <c r="AF52" i="8"/>
  <c r="X52" i="8"/>
  <c r="P52" i="8"/>
  <c r="BC52" i="8"/>
  <c r="AU52" i="8"/>
  <c r="AM52" i="8"/>
  <c r="AE52" i="8"/>
  <c r="W52" i="8"/>
  <c r="O52" i="8"/>
  <c r="V52" i="8"/>
  <c r="N52" i="8"/>
  <c r="BB52" i="8"/>
  <c r="AD52" i="8"/>
  <c r="AT52" i="8"/>
  <c r="AL52" i="8"/>
  <c r="S518" i="3"/>
  <c r="S271" i="3"/>
  <c r="H319" i="3"/>
  <c r="H45" i="8"/>
  <c r="R363" i="3"/>
  <c r="S317" i="3"/>
  <c r="AB228" i="3" l="1"/>
  <c r="AB231" i="3" s="1"/>
  <c r="AC487" i="3"/>
  <c r="AC486" i="3" s="1"/>
  <c r="AC485" i="3"/>
  <c r="AC484" i="3" s="1"/>
  <c r="AC129" i="3"/>
  <c r="AC128" i="3" s="1"/>
  <c r="AC330" i="3"/>
  <c r="AC329" i="3" s="1"/>
  <c r="AC332" i="3"/>
  <c r="AC331" i="3" s="1"/>
  <c r="AC240" i="3"/>
  <c r="AC239" i="3" s="1"/>
  <c r="AC238" i="3"/>
  <c r="AC237" i="3" s="1"/>
  <c r="AC395" i="3"/>
  <c r="AC394" i="3" s="1"/>
  <c r="AC393" i="3"/>
  <c r="AC392" i="3" s="1"/>
  <c r="AC441" i="3"/>
  <c r="AC440" i="3" s="1"/>
  <c r="AC439" i="3"/>
  <c r="AC438" i="3" s="1"/>
  <c r="AC175" i="3"/>
  <c r="AC174" i="3" s="1"/>
  <c r="AC284" i="3"/>
  <c r="AC283" i="3" s="1"/>
  <c r="AC286" i="3"/>
  <c r="AC285" i="3" s="1"/>
  <c r="AB73" i="3"/>
  <c r="AB76" i="3" s="1"/>
  <c r="K520" i="3"/>
  <c r="AG51" i="8"/>
  <c r="N51" i="8"/>
  <c r="AV51" i="8"/>
  <c r="AU51" i="8"/>
  <c r="Q51" i="8"/>
  <c r="AQ51" i="8"/>
  <c r="AK51" i="8"/>
  <c r="J365" i="3"/>
  <c r="W51" i="8"/>
  <c r="O51" i="8"/>
  <c r="AI51" i="8"/>
  <c r="AC51" i="8"/>
  <c r="R51" i="8"/>
  <c r="Y51" i="8"/>
  <c r="L51" i="8"/>
  <c r="AS51" i="8"/>
  <c r="T51" i="8"/>
  <c r="BC51" i="8"/>
  <c r="V51" i="8"/>
  <c r="AE51" i="8"/>
  <c r="P51" i="8"/>
  <c r="BE51" i="8"/>
  <c r="AR51" i="8"/>
  <c r="AD51" i="8"/>
  <c r="Z51" i="8"/>
  <c r="AW51" i="8"/>
  <c r="AH51" i="8"/>
  <c r="AF51" i="8"/>
  <c r="K51" i="8"/>
  <c r="AZ51" i="8"/>
  <c r="AT51" i="8"/>
  <c r="AB51" i="8"/>
  <c r="AM51" i="8"/>
  <c r="AN51" i="8"/>
  <c r="AA51" i="8"/>
  <c r="M51" i="8"/>
  <c r="BB51" i="8"/>
  <c r="L474" i="3"/>
  <c r="AD127" i="3"/>
  <c r="AD328" i="3"/>
  <c r="AD391" i="3"/>
  <c r="AD69" i="3"/>
  <c r="AD483" i="3"/>
  <c r="AD81" i="3"/>
  <c r="AD83" i="3" s="1"/>
  <c r="AD82" i="3" s="1"/>
  <c r="AD236" i="3"/>
  <c r="AD224" i="3"/>
  <c r="AD59" i="3"/>
  <c r="AD282" i="3"/>
  <c r="AD173" i="3"/>
  <c r="AD379" i="3"/>
  <c r="AD437" i="3"/>
  <c r="AE6" i="3"/>
  <c r="AC445" i="3"/>
  <c r="AP51" i="8"/>
  <c r="X51" i="8"/>
  <c r="AO51" i="8"/>
  <c r="AY51" i="8"/>
  <c r="U51" i="8"/>
  <c r="AL51" i="8"/>
  <c r="AC491" i="3"/>
  <c r="AC290" i="3"/>
  <c r="AC227" i="3"/>
  <c r="AC229" i="3"/>
  <c r="AC72" i="3"/>
  <c r="AC74" i="3"/>
  <c r="BF51" i="8"/>
  <c r="AX51" i="8"/>
  <c r="BD51" i="8"/>
  <c r="S51" i="8"/>
  <c r="AJ51" i="8"/>
  <c r="AC336" i="3"/>
  <c r="AC382" i="3"/>
  <c r="AC384" i="3"/>
  <c r="AC383" i="3" s="1"/>
  <c r="AC399" i="3"/>
  <c r="AC244" i="3"/>
  <c r="L520" i="3"/>
  <c r="M520" i="3"/>
  <c r="J85" i="3"/>
  <c r="J84" i="3" s="1"/>
  <c r="K85" i="3"/>
  <c r="K84" i="3" s="1"/>
  <c r="I85" i="3"/>
  <c r="I84" i="3" s="1"/>
  <c r="H85" i="3"/>
  <c r="H84" i="3" s="1"/>
  <c r="L85" i="3"/>
  <c r="L84" i="3" s="1"/>
  <c r="M85" i="3"/>
  <c r="M84" i="3" s="1"/>
  <c r="N85" i="3"/>
  <c r="N84" i="3" s="1"/>
  <c r="O85" i="3"/>
  <c r="O84" i="3" s="1"/>
  <c r="P85" i="3"/>
  <c r="P84" i="3" s="1"/>
  <c r="Q85" i="3"/>
  <c r="Q84" i="3" s="1"/>
  <c r="R85" i="3"/>
  <c r="R84" i="3" s="1"/>
  <c r="S85" i="3"/>
  <c r="S84" i="3" s="1"/>
  <c r="T85" i="3"/>
  <c r="T84" i="3" s="1"/>
  <c r="U85" i="3"/>
  <c r="U84" i="3" s="1"/>
  <c r="V85" i="3"/>
  <c r="V84" i="3" s="1"/>
  <c r="W85" i="3"/>
  <c r="W84" i="3" s="1"/>
  <c r="X85" i="3"/>
  <c r="X84" i="3" s="1"/>
  <c r="D90" i="3"/>
  <c r="H16" i="8"/>
  <c r="Y85" i="3"/>
  <c r="Y84" i="3" s="1"/>
  <c r="Z85" i="3"/>
  <c r="Z84" i="3" s="1"/>
  <c r="AA85" i="3"/>
  <c r="AA84" i="3" s="1"/>
  <c r="AB85" i="3"/>
  <c r="AB84" i="3" s="1"/>
  <c r="AC85" i="3"/>
  <c r="AC84" i="3" s="1"/>
  <c r="C28" i="5"/>
  <c r="D29" i="5"/>
  <c r="K319" i="3"/>
  <c r="H388" i="3"/>
  <c r="K388" i="3"/>
  <c r="M388" i="3"/>
  <c r="J388" i="3"/>
  <c r="L388" i="3"/>
  <c r="N388" i="3"/>
  <c r="O388" i="3"/>
  <c r="P388" i="3"/>
  <c r="Q388" i="3"/>
  <c r="R388" i="3"/>
  <c r="S388" i="3"/>
  <c r="T388" i="3"/>
  <c r="U388" i="3"/>
  <c r="V388" i="3"/>
  <c r="W388" i="3"/>
  <c r="X388" i="3"/>
  <c r="Y388" i="3"/>
  <c r="Z388" i="3"/>
  <c r="AA388" i="3"/>
  <c r="AB388" i="3"/>
  <c r="AC388" i="3"/>
  <c r="AA386" i="3"/>
  <c r="S363" i="3"/>
  <c r="T317" i="3"/>
  <c r="T518" i="3"/>
  <c r="O162" i="3"/>
  <c r="R116" i="3"/>
  <c r="BC45" i="8"/>
  <c r="AU45" i="8"/>
  <c r="AM45" i="8"/>
  <c r="AE45" i="8"/>
  <c r="W45" i="8"/>
  <c r="O45" i="8"/>
  <c r="BB45" i="8"/>
  <c r="AT45" i="8"/>
  <c r="AL45" i="8"/>
  <c r="AD45" i="8"/>
  <c r="V45" i="8"/>
  <c r="N45" i="8"/>
  <c r="BA45" i="8"/>
  <c r="AS45" i="8"/>
  <c r="AK45" i="8"/>
  <c r="AC45" i="8"/>
  <c r="U45" i="8"/>
  <c r="M45" i="8"/>
  <c r="AZ45" i="8"/>
  <c r="AR45" i="8"/>
  <c r="AJ45" i="8"/>
  <c r="AB45" i="8"/>
  <c r="T45" i="8"/>
  <c r="L45" i="8"/>
  <c r="BF45" i="8"/>
  <c r="AX45" i="8"/>
  <c r="AP45" i="8"/>
  <c r="AH45" i="8"/>
  <c r="Z45" i="8"/>
  <c r="R45" i="8"/>
  <c r="BE45" i="8"/>
  <c r="AW45" i="8"/>
  <c r="AO45" i="8"/>
  <c r="AG45" i="8"/>
  <c r="Y45" i="8"/>
  <c r="Q45" i="8"/>
  <c r="AN45" i="8"/>
  <c r="AI45" i="8"/>
  <c r="AF45" i="8"/>
  <c r="AA45" i="8"/>
  <c r="BD45" i="8"/>
  <c r="X45" i="8"/>
  <c r="AY45" i="8"/>
  <c r="S45" i="8"/>
  <c r="AV45" i="8"/>
  <c r="P45" i="8"/>
  <c r="AQ45" i="8"/>
  <c r="K45" i="8"/>
  <c r="T271" i="3"/>
  <c r="I89" i="3"/>
  <c r="K89" i="3"/>
  <c r="J89" i="3"/>
  <c r="H89" i="3"/>
  <c r="L89" i="3"/>
  <c r="M89" i="3"/>
  <c r="N89" i="3"/>
  <c r="O89" i="3"/>
  <c r="P89" i="3"/>
  <c r="Q89" i="3"/>
  <c r="R89" i="3"/>
  <c r="S89" i="3"/>
  <c r="T89" i="3"/>
  <c r="U89" i="3"/>
  <c r="V89" i="3"/>
  <c r="W89" i="3"/>
  <c r="D87" i="3"/>
  <c r="E87" i="3"/>
  <c r="H18" i="8"/>
  <c r="X89" i="3"/>
  <c r="Y89" i="3"/>
  <c r="Z89" i="3"/>
  <c r="AA89" i="3"/>
  <c r="AB89" i="3"/>
  <c r="AC89" i="3"/>
  <c r="Y426" i="3"/>
  <c r="U472" i="3"/>
  <c r="AC228" i="3" l="1"/>
  <c r="AC231" i="3" s="1"/>
  <c r="AD441" i="3"/>
  <c r="AD440" i="3" s="1"/>
  <c r="AD439" i="3"/>
  <c r="AD438" i="3" s="1"/>
  <c r="AD487" i="3"/>
  <c r="AD486" i="3" s="1"/>
  <c r="AD485" i="3"/>
  <c r="AD484" i="3" s="1"/>
  <c r="AD238" i="3"/>
  <c r="AD237" i="3" s="1"/>
  <c r="AD240" i="3"/>
  <c r="AD239" i="3" s="1"/>
  <c r="AD175" i="3"/>
  <c r="AD174" i="3" s="1"/>
  <c r="AD395" i="3"/>
  <c r="AD394" i="3" s="1"/>
  <c r="AD393" i="3"/>
  <c r="AD392" i="3" s="1"/>
  <c r="AD284" i="3"/>
  <c r="AD283" i="3" s="1"/>
  <c r="AD286" i="3"/>
  <c r="AD285" i="3" s="1"/>
  <c r="AD330" i="3"/>
  <c r="AD329" i="3" s="1"/>
  <c r="AD332" i="3"/>
  <c r="AD331" i="3" s="1"/>
  <c r="AD129" i="3"/>
  <c r="AD128" i="3" s="1"/>
  <c r="AC73" i="3"/>
  <c r="AC76" i="3" s="1"/>
  <c r="N474" i="3"/>
  <c r="K365" i="3"/>
  <c r="M474" i="3"/>
  <c r="O428" i="3"/>
  <c r="AE173" i="3"/>
  <c r="AE328" i="3"/>
  <c r="AE437" i="3"/>
  <c r="AF6" i="3"/>
  <c r="AE127" i="3"/>
  <c r="AE391" i="3"/>
  <c r="AE69" i="3"/>
  <c r="AE81" i="3"/>
  <c r="AE282" i="3"/>
  <c r="AE224" i="3"/>
  <c r="AE483" i="3"/>
  <c r="AE379" i="3"/>
  <c r="AE236" i="3"/>
  <c r="AE59" i="3"/>
  <c r="AD244" i="3"/>
  <c r="AD89" i="3"/>
  <c r="AD445" i="3"/>
  <c r="AD491" i="3"/>
  <c r="AD382" i="3"/>
  <c r="AD384" i="3"/>
  <c r="AD72" i="3"/>
  <c r="AD74" i="3"/>
  <c r="AD388" i="3"/>
  <c r="AD387" i="3" s="1"/>
  <c r="AD399" i="3"/>
  <c r="AD85" i="3"/>
  <c r="AD84" i="3" s="1"/>
  <c r="AD290" i="3"/>
  <c r="AD336" i="3"/>
  <c r="AD227" i="3"/>
  <c r="AD229" i="3"/>
  <c r="M273" i="3"/>
  <c r="L273" i="3"/>
  <c r="N520" i="3"/>
  <c r="AB387" i="3"/>
  <c r="T387" i="3"/>
  <c r="T471" i="3" s="1"/>
  <c r="J387" i="3"/>
  <c r="J425" i="3" s="1"/>
  <c r="AB386" i="3"/>
  <c r="AC386" i="3"/>
  <c r="H118" i="3"/>
  <c r="AY18" i="8"/>
  <c r="AQ18" i="8"/>
  <c r="AI18" i="8"/>
  <c r="AA18" i="8"/>
  <c r="S18" i="8"/>
  <c r="K18" i="8"/>
  <c r="BF18" i="8"/>
  <c r="AX18" i="8"/>
  <c r="AP18" i="8"/>
  <c r="AH18" i="8"/>
  <c r="Z18" i="8"/>
  <c r="R18" i="8"/>
  <c r="BE18" i="8"/>
  <c r="AW18" i="8"/>
  <c r="AO18" i="8"/>
  <c r="AG18" i="8"/>
  <c r="Y18" i="8"/>
  <c r="Q18" i="8"/>
  <c r="BD18" i="8"/>
  <c r="AV18" i="8"/>
  <c r="AN18" i="8"/>
  <c r="AF18" i="8"/>
  <c r="X18" i="8"/>
  <c r="P18" i="8"/>
  <c r="BC18" i="8"/>
  <c r="AU18" i="8"/>
  <c r="AM18" i="8"/>
  <c r="AE18" i="8"/>
  <c r="W18" i="8"/>
  <c r="O18" i="8"/>
  <c r="BB18" i="8"/>
  <c r="AT18" i="8"/>
  <c r="AL18" i="8"/>
  <c r="AD18" i="8"/>
  <c r="V18" i="8"/>
  <c r="N18" i="8"/>
  <c r="BA18" i="8"/>
  <c r="AS18" i="8"/>
  <c r="AK18" i="8"/>
  <c r="AC18" i="8"/>
  <c r="U18" i="8"/>
  <c r="M18" i="8"/>
  <c r="AZ18" i="8"/>
  <c r="AR18" i="8"/>
  <c r="AJ18" i="8"/>
  <c r="AB18" i="8"/>
  <c r="T18" i="8"/>
  <c r="L18" i="8"/>
  <c r="H17" i="8"/>
  <c r="AC387" i="3"/>
  <c r="U387" i="3"/>
  <c r="L387" i="3"/>
  <c r="J319" i="3"/>
  <c r="M319" i="3"/>
  <c r="S387" i="3"/>
  <c r="D30" i="5"/>
  <c r="C29" i="5"/>
  <c r="I118" i="3"/>
  <c r="S116" i="3"/>
  <c r="U317" i="3"/>
  <c r="Z387" i="3"/>
  <c r="R387" i="3"/>
  <c r="K387" i="3"/>
  <c r="E233" i="3"/>
  <c r="J233" i="3" s="1"/>
  <c r="E130" i="3"/>
  <c r="AD131" i="3" s="1"/>
  <c r="AD130" i="3" s="1"/>
  <c r="E135" i="3"/>
  <c r="P428" i="3"/>
  <c r="Y387" i="3"/>
  <c r="Q387" i="3"/>
  <c r="H387" i="3"/>
  <c r="I387" i="3"/>
  <c r="J517" i="3"/>
  <c r="J471" i="3"/>
  <c r="Z426" i="3"/>
  <c r="AA387" i="3"/>
  <c r="AA517" i="3" s="1"/>
  <c r="P162" i="3"/>
  <c r="X387" i="3"/>
  <c r="P387" i="3"/>
  <c r="U518" i="3"/>
  <c r="T363" i="3"/>
  <c r="W387" i="3"/>
  <c r="O387" i="3"/>
  <c r="T425" i="3"/>
  <c r="U271" i="3"/>
  <c r="M387" i="3"/>
  <c r="V472" i="3"/>
  <c r="V387" i="3"/>
  <c r="N387" i="3"/>
  <c r="O474" i="3"/>
  <c r="T517" i="3" l="1"/>
  <c r="AD228" i="3"/>
  <c r="AD231" i="3" s="1"/>
  <c r="AD383" i="3"/>
  <c r="AD386" i="3" s="1"/>
  <c r="AE330" i="3"/>
  <c r="AE329" i="3" s="1"/>
  <c r="AE332" i="3"/>
  <c r="AE331" i="3" s="1"/>
  <c r="AE485" i="3"/>
  <c r="AE484" i="3" s="1"/>
  <c r="AE487" i="3"/>
  <c r="AE486" i="3" s="1"/>
  <c r="AE441" i="3"/>
  <c r="AE440" i="3" s="1"/>
  <c r="AE439" i="3"/>
  <c r="AE438" i="3" s="1"/>
  <c r="H131" i="3"/>
  <c r="H130" i="3" s="1"/>
  <c r="I131" i="3"/>
  <c r="I130" i="3" s="1"/>
  <c r="J131" i="3"/>
  <c r="J130" i="3" s="1"/>
  <c r="L131" i="3"/>
  <c r="L130" i="3" s="1"/>
  <c r="K131" i="3"/>
  <c r="K130" i="3" s="1"/>
  <c r="M131" i="3"/>
  <c r="M130" i="3" s="1"/>
  <c r="N131" i="3"/>
  <c r="N130" i="3" s="1"/>
  <c r="O131" i="3"/>
  <c r="O130" i="3" s="1"/>
  <c r="P131" i="3"/>
  <c r="P130" i="3" s="1"/>
  <c r="Q131" i="3"/>
  <c r="Q130" i="3" s="1"/>
  <c r="R131" i="3"/>
  <c r="R130" i="3" s="1"/>
  <c r="S131" i="3"/>
  <c r="S130" i="3" s="1"/>
  <c r="T131" i="3"/>
  <c r="T130" i="3" s="1"/>
  <c r="U131" i="3"/>
  <c r="U130" i="3" s="1"/>
  <c r="V131" i="3"/>
  <c r="V130" i="3" s="1"/>
  <c r="W131" i="3"/>
  <c r="W130" i="3" s="1"/>
  <c r="X131" i="3"/>
  <c r="X130" i="3" s="1"/>
  <c r="Y131" i="3"/>
  <c r="Y130" i="3" s="1"/>
  <c r="Z131" i="3"/>
  <c r="Z130" i="3" s="1"/>
  <c r="AA131" i="3"/>
  <c r="AA130" i="3" s="1"/>
  <c r="AB131" i="3"/>
  <c r="AB130" i="3" s="1"/>
  <c r="AC131" i="3"/>
  <c r="AC130" i="3" s="1"/>
  <c r="AE175" i="3"/>
  <c r="AE174" i="3" s="1"/>
  <c r="AE393" i="3"/>
  <c r="AE392" i="3" s="1"/>
  <c r="AE395" i="3"/>
  <c r="AE394" i="3" s="1"/>
  <c r="AE240" i="3"/>
  <c r="AE239" i="3" s="1"/>
  <c r="AE238" i="3"/>
  <c r="AE237" i="3" s="1"/>
  <c r="AE129" i="3"/>
  <c r="AE128" i="3" s="1"/>
  <c r="AE131" i="3"/>
  <c r="AE130" i="3" s="1"/>
  <c r="AE286" i="3"/>
  <c r="AE285" i="3" s="1"/>
  <c r="AE284" i="3"/>
  <c r="AE283" i="3" s="1"/>
  <c r="AD73" i="3"/>
  <c r="AD76" i="3" s="1"/>
  <c r="N273" i="3"/>
  <c r="AE85" i="3"/>
  <c r="AE84" i="3" s="1"/>
  <c r="AE83" i="3"/>
  <c r="AE82" i="3" s="1"/>
  <c r="AE89" i="3"/>
  <c r="AE72" i="3"/>
  <c r="AE74" i="3"/>
  <c r="AE244" i="3"/>
  <c r="AE399" i="3"/>
  <c r="AE382" i="3"/>
  <c r="AE388" i="3"/>
  <c r="AE387" i="3" s="1"/>
  <c r="AE384" i="3"/>
  <c r="AE383" i="3" s="1"/>
  <c r="AE386" i="3" s="1"/>
  <c r="AE491" i="3"/>
  <c r="AF483" i="3"/>
  <c r="AF224" i="3"/>
  <c r="AF173" i="3"/>
  <c r="AF59" i="3"/>
  <c r="AG6" i="3"/>
  <c r="AF437" i="3"/>
  <c r="AF391" i="3"/>
  <c r="AF328" i="3"/>
  <c r="AF127" i="3"/>
  <c r="AF81" i="3"/>
  <c r="AF379" i="3"/>
  <c r="AF69" i="3"/>
  <c r="AF282" i="3"/>
  <c r="AF236" i="3"/>
  <c r="AE229" i="3"/>
  <c r="AE227" i="3"/>
  <c r="AE445" i="3"/>
  <c r="AE290" i="3"/>
  <c r="AE336" i="3"/>
  <c r="O520" i="3"/>
  <c r="J118" i="3"/>
  <c r="J135" i="3"/>
  <c r="I135" i="3"/>
  <c r="K135" i="3"/>
  <c r="H135" i="3"/>
  <c r="L135" i="3"/>
  <c r="M135" i="3"/>
  <c r="N135" i="3"/>
  <c r="O135" i="3"/>
  <c r="P135" i="3"/>
  <c r="Q135" i="3"/>
  <c r="R135" i="3"/>
  <c r="S135" i="3"/>
  <c r="T135" i="3"/>
  <c r="U135" i="3"/>
  <c r="V135" i="3"/>
  <c r="W135" i="3"/>
  <c r="X135" i="3"/>
  <c r="Y135" i="3"/>
  <c r="Z135" i="3"/>
  <c r="E133" i="3"/>
  <c r="D133" i="3"/>
  <c r="H24" i="8"/>
  <c r="AA135" i="3"/>
  <c r="AB135" i="3"/>
  <c r="AC135" i="3"/>
  <c r="AD135" i="3"/>
  <c r="AE135" i="3"/>
  <c r="V517" i="3"/>
  <c r="V471" i="3"/>
  <c r="V425" i="3"/>
  <c r="M425" i="3"/>
  <c r="M517" i="3"/>
  <c r="M471" i="3"/>
  <c r="C30" i="5"/>
  <c r="D31" i="5"/>
  <c r="V271" i="3"/>
  <c r="H517" i="3"/>
  <c r="H471" i="3"/>
  <c r="H425" i="3"/>
  <c r="D136" i="3"/>
  <c r="H22" i="8"/>
  <c r="L365" i="3"/>
  <c r="Q162" i="3"/>
  <c r="W472" i="3"/>
  <c r="O425" i="3"/>
  <c r="O517" i="3"/>
  <c r="O471" i="3"/>
  <c r="V518" i="3"/>
  <c r="AA426" i="3"/>
  <c r="Q425" i="3"/>
  <c r="Q471" i="3"/>
  <c r="Q517" i="3"/>
  <c r="H233" i="3"/>
  <c r="N233" i="3"/>
  <c r="I233" i="3"/>
  <c r="K233" i="3"/>
  <c r="O233" i="3"/>
  <c r="L233" i="3"/>
  <c r="M233" i="3"/>
  <c r="P233" i="3"/>
  <c r="Q233" i="3"/>
  <c r="R233" i="3"/>
  <c r="S233" i="3"/>
  <c r="T233" i="3"/>
  <c r="U233" i="3"/>
  <c r="V233" i="3"/>
  <c r="W233" i="3"/>
  <c r="X233" i="3"/>
  <c r="Y233" i="3"/>
  <c r="Z233" i="3"/>
  <c r="AA233" i="3"/>
  <c r="AB233" i="3"/>
  <c r="AC233" i="3"/>
  <c r="AD233" i="3"/>
  <c r="AE233" i="3"/>
  <c r="L319" i="3"/>
  <c r="O319" i="3"/>
  <c r="L425" i="3"/>
  <c r="L471" i="3"/>
  <c r="L517" i="3"/>
  <c r="AC517" i="3"/>
  <c r="AC471" i="3"/>
  <c r="AC425" i="3"/>
  <c r="W425" i="3"/>
  <c r="W471" i="3"/>
  <c r="W517" i="3"/>
  <c r="P425" i="3"/>
  <c r="P517" i="3"/>
  <c r="P471" i="3"/>
  <c r="Y517" i="3"/>
  <c r="Y471" i="3"/>
  <c r="Y425" i="3"/>
  <c r="AA425" i="3"/>
  <c r="K517" i="3"/>
  <c r="K471" i="3"/>
  <c r="K425" i="3"/>
  <c r="T116" i="3"/>
  <c r="U471" i="3"/>
  <c r="U517" i="3"/>
  <c r="U425" i="3"/>
  <c r="AB517" i="3"/>
  <c r="AB471" i="3"/>
  <c r="AB425" i="3"/>
  <c r="N517" i="3"/>
  <c r="N471" i="3"/>
  <c r="N425" i="3"/>
  <c r="I517" i="3"/>
  <c r="I425" i="3"/>
  <c r="I471" i="3"/>
  <c r="X517" i="3"/>
  <c r="X471" i="3"/>
  <c r="X425" i="3"/>
  <c r="AA471" i="3"/>
  <c r="R425" i="3"/>
  <c r="R471" i="3"/>
  <c r="R517" i="3"/>
  <c r="V317" i="3"/>
  <c r="BF17" i="8"/>
  <c r="AX17" i="8"/>
  <c r="AP17" i="8"/>
  <c r="AH17" i="8"/>
  <c r="Z17" i="8"/>
  <c r="R17" i="8"/>
  <c r="BE17" i="8"/>
  <c r="AW17" i="8"/>
  <c r="AO17" i="8"/>
  <c r="AG17" i="8"/>
  <c r="Y17" i="8"/>
  <c r="Q17" i="8"/>
  <c r="BC17" i="8"/>
  <c r="AU17" i="8"/>
  <c r="AM17" i="8"/>
  <c r="AE17" i="8"/>
  <c r="W17" i="8"/>
  <c r="O17" i="8"/>
  <c r="BA17" i="8"/>
  <c r="AS17" i="8"/>
  <c r="AK17" i="8"/>
  <c r="AC17" i="8"/>
  <c r="U17" i="8"/>
  <c r="M17" i="8"/>
  <c r="AZ17" i="8"/>
  <c r="AR17" i="8"/>
  <c r="AJ17" i="8"/>
  <c r="AB17" i="8"/>
  <c r="T17" i="8"/>
  <c r="L17" i="8"/>
  <c r="AQ17" i="8"/>
  <c r="V17" i="8"/>
  <c r="AN17" i="8"/>
  <c r="S17" i="8"/>
  <c r="AL17" i="8"/>
  <c r="P17" i="8"/>
  <c r="BD17" i="8"/>
  <c r="AI17" i="8"/>
  <c r="N17" i="8"/>
  <c r="BB17" i="8"/>
  <c r="AF17" i="8"/>
  <c r="K17" i="8"/>
  <c r="AY17" i="8"/>
  <c r="AD17" i="8"/>
  <c r="AV17" i="8"/>
  <c r="AA17" i="8"/>
  <c r="AT17" i="8"/>
  <c r="X17" i="8"/>
  <c r="S471" i="3"/>
  <c r="S517" i="3"/>
  <c r="S425" i="3"/>
  <c r="Z425" i="3"/>
  <c r="Z517" i="3"/>
  <c r="Z471" i="3"/>
  <c r="P474" i="3"/>
  <c r="U363" i="3"/>
  <c r="Q428" i="3"/>
  <c r="AD517" i="3" l="1"/>
  <c r="AD471" i="3"/>
  <c r="AD425" i="3"/>
  <c r="AE228" i="3"/>
  <c r="AE231" i="3" s="1"/>
  <c r="AE425" i="3"/>
  <c r="AF175" i="3"/>
  <c r="AF174" i="3" s="1"/>
  <c r="AF129" i="3"/>
  <c r="AF128" i="3" s="1"/>
  <c r="AF131" i="3"/>
  <c r="AF130" i="3" s="1"/>
  <c r="AF485" i="3"/>
  <c r="AF484" i="3" s="1"/>
  <c r="AF487" i="3"/>
  <c r="AF486" i="3" s="1"/>
  <c r="AF286" i="3"/>
  <c r="AF285" i="3" s="1"/>
  <c r="AF284" i="3"/>
  <c r="AF283" i="3" s="1"/>
  <c r="AF330" i="3"/>
  <c r="AF329" i="3" s="1"/>
  <c r="AF332" i="3"/>
  <c r="AF331" i="3" s="1"/>
  <c r="AF393" i="3"/>
  <c r="AF392" i="3" s="1"/>
  <c r="AF395" i="3"/>
  <c r="AF394" i="3" s="1"/>
  <c r="AF240" i="3"/>
  <c r="AF239" i="3" s="1"/>
  <c r="AF238" i="3"/>
  <c r="AF237" i="3" s="1"/>
  <c r="AF441" i="3"/>
  <c r="AF440" i="3" s="1"/>
  <c r="AF439" i="3"/>
  <c r="AF438" i="3" s="1"/>
  <c r="AE471" i="3"/>
  <c r="AE73" i="3"/>
  <c r="AE76" i="3" s="1"/>
  <c r="Q273" i="3"/>
  <c r="AF227" i="3"/>
  <c r="AF229" i="3"/>
  <c r="AF233" i="3"/>
  <c r="AF336" i="3"/>
  <c r="AF491" i="3"/>
  <c r="AF244" i="3"/>
  <c r="AF399" i="3"/>
  <c r="AF135" i="3"/>
  <c r="AF445" i="3"/>
  <c r="AF290" i="3"/>
  <c r="AG483" i="3"/>
  <c r="AG59" i="3"/>
  <c r="AG236" i="3"/>
  <c r="AG224" i="3"/>
  <c r="AH6" i="3"/>
  <c r="AG127" i="3"/>
  <c r="AG437" i="3"/>
  <c r="AG173" i="3"/>
  <c r="AG391" i="3"/>
  <c r="AG69" i="3"/>
  <c r="AG328" i="3"/>
  <c r="AG282" i="3"/>
  <c r="AG379" i="3"/>
  <c r="AG81" i="3"/>
  <c r="AF72" i="3"/>
  <c r="AF74" i="3"/>
  <c r="AF382" i="3"/>
  <c r="AF388" i="3"/>
  <c r="AF387" i="3" s="1"/>
  <c r="AF384" i="3"/>
  <c r="AF83" i="3"/>
  <c r="AF82" i="3" s="1"/>
  <c r="AF85" i="3"/>
  <c r="AF84" i="3" s="1"/>
  <c r="AF89" i="3"/>
  <c r="AE517" i="3"/>
  <c r="I164" i="3"/>
  <c r="H23" i="8"/>
  <c r="BE23" i="8" s="1"/>
  <c r="X232" i="3"/>
  <c r="X316" i="3" s="1"/>
  <c r="P232" i="3"/>
  <c r="P316" i="3" s="1"/>
  <c r="W518" i="3"/>
  <c r="Y232" i="3"/>
  <c r="Q232" i="3"/>
  <c r="H232" i="3"/>
  <c r="J232" i="3"/>
  <c r="AE232" i="3"/>
  <c r="W232" i="3"/>
  <c r="M232" i="3"/>
  <c r="H164" i="3"/>
  <c r="U116" i="3"/>
  <c r="N319" i="3"/>
  <c r="AD232" i="3"/>
  <c r="V232" i="3"/>
  <c r="L232" i="3"/>
  <c r="R162" i="3"/>
  <c r="D32" i="5"/>
  <c r="C31" i="5"/>
  <c r="V363" i="3"/>
  <c r="Q474" i="3"/>
  <c r="W317" i="3"/>
  <c r="AC232" i="3"/>
  <c r="U232" i="3"/>
  <c r="O232" i="3"/>
  <c r="E400" i="3"/>
  <c r="AY24" i="8"/>
  <c r="AQ24" i="8"/>
  <c r="AI24" i="8"/>
  <c r="AA24" i="8"/>
  <c r="S24" i="8"/>
  <c r="K24" i="8"/>
  <c r="BF24" i="8"/>
  <c r="AX24" i="8"/>
  <c r="AP24" i="8"/>
  <c r="AH24" i="8"/>
  <c r="Z24" i="8"/>
  <c r="R24" i="8"/>
  <c r="BE24" i="8"/>
  <c r="AW24" i="8"/>
  <c r="AO24" i="8"/>
  <c r="AG24" i="8"/>
  <c r="Y24" i="8"/>
  <c r="Q24" i="8"/>
  <c r="BD24" i="8"/>
  <c r="AV24" i="8"/>
  <c r="AN24" i="8"/>
  <c r="AF24" i="8"/>
  <c r="X24" i="8"/>
  <c r="P24" i="8"/>
  <c r="BC24" i="8"/>
  <c r="AU24" i="8"/>
  <c r="AM24" i="8"/>
  <c r="AE24" i="8"/>
  <c r="W24" i="8"/>
  <c r="O24" i="8"/>
  <c r="BB24" i="8"/>
  <c r="AT24" i="8"/>
  <c r="AL24" i="8"/>
  <c r="AD24" i="8"/>
  <c r="V24" i="8"/>
  <c r="N24" i="8"/>
  <c r="BA24" i="8"/>
  <c r="AS24" i="8"/>
  <c r="AK24" i="8"/>
  <c r="AC24" i="8"/>
  <c r="U24" i="8"/>
  <c r="M24" i="8"/>
  <c r="L24" i="8"/>
  <c r="AZ24" i="8"/>
  <c r="AR24" i="8"/>
  <c r="AJ24" i="8"/>
  <c r="AB24" i="8"/>
  <c r="T24" i="8"/>
  <c r="M365" i="3"/>
  <c r="AB232" i="3"/>
  <c r="T232" i="3"/>
  <c r="K232" i="3"/>
  <c r="AA232" i="3"/>
  <c r="S232" i="3"/>
  <c r="I232" i="3"/>
  <c r="W271" i="3"/>
  <c r="R428" i="3"/>
  <c r="AF232" i="3"/>
  <c r="Z232" i="3"/>
  <c r="R232" i="3"/>
  <c r="N232" i="3"/>
  <c r="AB426" i="3"/>
  <c r="X472" i="3"/>
  <c r="P362" i="3" l="1"/>
  <c r="P270" i="3"/>
  <c r="AF383" i="3"/>
  <c r="AF386" i="3" s="1"/>
  <c r="X270" i="3"/>
  <c r="AF228" i="3"/>
  <c r="AF231" i="3" s="1"/>
  <c r="AG487" i="3"/>
  <c r="AG486" i="3" s="1"/>
  <c r="AG485" i="3"/>
  <c r="AG484" i="3" s="1"/>
  <c r="AG330" i="3"/>
  <c r="AG329" i="3" s="1"/>
  <c r="AG332" i="3"/>
  <c r="AG331" i="3" s="1"/>
  <c r="AG238" i="3"/>
  <c r="AG237" i="3" s="1"/>
  <c r="AG240" i="3"/>
  <c r="AG239" i="3" s="1"/>
  <c r="AG175" i="3"/>
  <c r="AG174" i="3" s="1"/>
  <c r="AG441" i="3"/>
  <c r="AG440" i="3" s="1"/>
  <c r="AG439" i="3"/>
  <c r="AG438" i="3" s="1"/>
  <c r="AG393" i="3"/>
  <c r="AG392" i="3" s="1"/>
  <c r="AG395" i="3"/>
  <c r="AG394" i="3" s="1"/>
  <c r="AG129" i="3"/>
  <c r="AG128" i="3" s="1"/>
  <c r="AG131" i="3"/>
  <c r="AG130" i="3" s="1"/>
  <c r="AG286" i="3"/>
  <c r="AG285" i="3" s="1"/>
  <c r="AG284" i="3"/>
  <c r="AG283" i="3" s="1"/>
  <c r="AF73" i="3"/>
  <c r="AF76" i="3" s="1"/>
  <c r="AX23" i="8"/>
  <c r="AL23" i="8"/>
  <c r="AK23" i="8"/>
  <c r="AT23" i="8"/>
  <c r="BF23" i="8"/>
  <c r="AV23" i="8"/>
  <c r="AD23" i="8"/>
  <c r="AE23" i="8"/>
  <c r="R23" i="8"/>
  <c r="BD23" i="8"/>
  <c r="L23" i="8"/>
  <c r="U23" i="8"/>
  <c r="T23" i="8"/>
  <c r="K23" i="8"/>
  <c r="AM23" i="8"/>
  <c r="Q23" i="8"/>
  <c r="AC23" i="8"/>
  <c r="AB23" i="8"/>
  <c r="AP23" i="8"/>
  <c r="W23" i="8"/>
  <c r="AA23" i="8"/>
  <c r="AR23" i="8"/>
  <c r="P23" i="8"/>
  <c r="AG23" i="8"/>
  <c r="AH23" i="8"/>
  <c r="AZ23" i="8"/>
  <c r="X23" i="8"/>
  <c r="AO23" i="8"/>
  <c r="Z23" i="8"/>
  <c r="BC23" i="8"/>
  <c r="AQ23" i="8"/>
  <c r="N23" i="8"/>
  <c r="AF23" i="8"/>
  <c r="AW23" i="8"/>
  <c r="BA23" i="8"/>
  <c r="S23" i="8"/>
  <c r="AJ23" i="8"/>
  <c r="BB23" i="8"/>
  <c r="Y23" i="8"/>
  <c r="M23" i="8"/>
  <c r="AS23" i="8"/>
  <c r="AI23" i="8"/>
  <c r="AU23" i="8"/>
  <c r="O23" i="8"/>
  <c r="AY23" i="8"/>
  <c r="V23" i="8"/>
  <c r="AN23" i="8"/>
  <c r="O273" i="3"/>
  <c r="AG336" i="3"/>
  <c r="AG227" i="3"/>
  <c r="AG229" i="3"/>
  <c r="AG233" i="3"/>
  <c r="AG232" i="3" s="1"/>
  <c r="AG72" i="3"/>
  <c r="AG74" i="3"/>
  <c r="AG244" i="3"/>
  <c r="AG399" i="3"/>
  <c r="AG491" i="3"/>
  <c r="AG290" i="3"/>
  <c r="AG85" i="3"/>
  <c r="AG84" i="3" s="1"/>
  <c r="AG83" i="3"/>
  <c r="AG82" i="3" s="1"/>
  <c r="AG89" i="3"/>
  <c r="AG445" i="3"/>
  <c r="AG384" i="3"/>
  <c r="AG388" i="3"/>
  <c r="AG387" i="3" s="1"/>
  <c r="AG382" i="3"/>
  <c r="AG135" i="3"/>
  <c r="AH483" i="3"/>
  <c r="AH236" i="3"/>
  <c r="AH173" i="3"/>
  <c r="AH437" i="3"/>
  <c r="AH127" i="3"/>
  <c r="AH379" i="3"/>
  <c r="AH391" i="3"/>
  <c r="AH69" i="3"/>
  <c r="AH81" i="3"/>
  <c r="AI6" i="3"/>
  <c r="AH224" i="3"/>
  <c r="AH282" i="3"/>
  <c r="AH59" i="3"/>
  <c r="AH328" i="3"/>
  <c r="P273" i="3"/>
  <c r="J164" i="3"/>
  <c r="P520" i="3"/>
  <c r="Q520" i="3"/>
  <c r="X362" i="3"/>
  <c r="K118" i="3"/>
  <c r="L118" i="3"/>
  <c r="R316" i="3"/>
  <c r="R362" i="3"/>
  <c r="R270" i="3"/>
  <c r="AC426" i="3"/>
  <c r="J400" i="3"/>
  <c r="H400" i="3"/>
  <c r="K400" i="3"/>
  <c r="I400" i="3"/>
  <c r="L400" i="3"/>
  <c r="M400" i="3"/>
  <c r="N400" i="3"/>
  <c r="O400" i="3"/>
  <c r="P400" i="3"/>
  <c r="Q400" i="3"/>
  <c r="R400" i="3"/>
  <c r="S400" i="3"/>
  <c r="T400" i="3"/>
  <c r="U400" i="3"/>
  <c r="V400" i="3"/>
  <c r="W400" i="3"/>
  <c r="X400" i="3"/>
  <c r="Y400" i="3"/>
  <c r="H63" i="8"/>
  <c r="Z400" i="3"/>
  <c r="AA400" i="3"/>
  <c r="AB400" i="3"/>
  <c r="AC400" i="3"/>
  <c r="AD400" i="3"/>
  <c r="AE400" i="3"/>
  <c r="AF400" i="3"/>
  <c r="AG400" i="3"/>
  <c r="Q270" i="3"/>
  <c r="Q316" i="3"/>
  <c r="Q362" i="3"/>
  <c r="R474" i="3"/>
  <c r="T362" i="3"/>
  <c r="T316" i="3"/>
  <c r="T270" i="3"/>
  <c r="X518" i="3"/>
  <c r="Y362" i="3"/>
  <c r="Y316" i="3"/>
  <c r="Y270" i="3"/>
  <c r="Y472" i="3"/>
  <c r="N270" i="3"/>
  <c r="N362" i="3"/>
  <c r="N316" i="3"/>
  <c r="AB362" i="3"/>
  <c r="AB316" i="3"/>
  <c r="AB270" i="3"/>
  <c r="P319" i="3"/>
  <c r="D33" i="5"/>
  <c r="C32" i="5"/>
  <c r="L316" i="3"/>
  <c r="L270" i="3"/>
  <c r="L362" i="3"/>
  <c r="M362" i="3"/>
  <c r="M270" i="3"/>
  <c r="M316" i="3"/>
  <c r="K362" i="3"/>
  <c r="K316" i="3"/>
  <c r="K270" i="3"/>
  <c r="S162" i="3"/>
  <c r="O316" i="3"/>
  <c r="O362" i="3"/>
  <c r="O270" i="3"/>
  <c r="X317" i="3"/>
  <c r="V270" i="3"/>
  <c r="V362" i="3"/>
  <c r="V316" i="3"/>
  <c r="V116" i="3"/>
  <c r="W270" i="3"/>
  <c r="W362" i="3"/>
  <c r="W316" i="3"/>
  <c r="Z362" i="3"/>
  <c r="Z316" i="3"/>
  <c r="Z270" i="3"/>
  <c r="I270" i="3"/>
  <c r="I316" i="3"/>
  <c r="I362" i="3"/>
  <c r="X271" i="3"/>
  <c r="S316" i="3"/>
  <c r="S270" i="3"/>
  <c r="S362" i="3"/>
  <c r="U362" i="3"/>
  <c r="U316" i="3"/>
  <c r="U270" i="3"/>
  <c r="W363" i="3"/>
  <c r="AD362" i="3"/>
  <c r="AD316" i="3"/>
  <c r="AD270" i="3"/>
  <c r="AE362" i="3"/>
  <c r="AE316" i="3"/>
  <c r="AE270" i="3"/>
  <c r="J316" i="3"/>
  <c r="J270" i="3"/>
  <c r="J362" i="3"/>
  <c r="S428" i="3"/>
  <c r="AA362" i="3"/>
  <c r="AA316" i="3"/>
  <c r="AA270" i="3"/>
  <c r="N365" i="3"/>
  <c r="AC362" i="3"/>
  <c r="AC316" i="3"/>
  <c r="AC270" i="3"/>
  <c r="H270" i="3"/>
  <c r="H362" i="3"/>
  <c r="H316" i="3"/>
  <c r="AF270" i="3" l="1"/>
  <c r="AF362" i="3"/>
  <c r="AF316" i="3"/>
  <c r="AF517" i="3"/>
  <c r="AF471" i="3"/>
  <c r="AF425" i="3"/>
  <c r="AG383" i="3"/>
  <c r="AG386" i="3" s="1"/>
  <c r="AG228" i="3"/>
  <c r="AG231" i="3" s="1"/>
  <c r="AG362" i="3" s="1"/>
  <c r="AH393" i="3"/>
  <c r="AH392" i="3" s="1"/>
  <c r="AH395" i="3"/>
  <c r="AH394" i="3" s="1"/>
  <c r="AH238" i="3"/>
  <c r="AH237" i="3" s="1"/>
  <c r="AH240" i="3"/>
  <c r="AH239" i="3" s="1"/>
  <c r="AH330" i="3"/>
  <c r="AH329" i="3" s="1"/>
  <c r="AH332" i="3"/>
  <c r="AH331" i="3" s="1"/>
  <c r="AH131" i="3"/>
  <c r="AH130" i="3" s="1"/>
  <c r="AH129" i="3"/>
  <c r="AH128" i="3" s="1"/>
  <c r="AH286" i="3"/>
  <c r="AH285" i="3" s="1"/>
  <c r="AH284" i="3"/>
  <c r="AH283" i="3" s="1"/>
  <c r="AH439" i="3"/>
  <c r="AH438" i="3" s="1"/>
  <c r="AH441" i="3"/>
  <c r="AH440" i="3" s="1"/>
  <c r="AH487" i="3"/>
  <c r="AH486" i="3" s="1"/>
  <c r="AH485" i="3"/>
  <c r="AH484" i="3" s="1"/>
  <c r="AH175" i="3"/>
  <c r="AH174" i="3" s="1"/>
  <c r="AG73" i="3"/>
  <c r="AG76" i="3" s="1"/>
  <c r="AH72" i="3"/>
  <c r="AH74" i="3"/>
  <c r="AH244" i="3"/>
  <c r="AH491" i="3"/>
  <c r="AH336" i="3"/>
  <c r="AH399" i="3"/>
  <c r="AH384" i="3"/>
  <c r="AH382" i="3"/>
  <c r="AH388" i="3"/>
  <c r="AH387" i="3" s="1"/>
  <c r="AH233" i="3"/>
  <c r="AH232" i="3" s="1"/>
  <c r="AH227" i="3"/>
  <c r="AH229" i="3"/>
  <c r="AI328" i="3"/>
  <c r="AI81" i="3"/>
  <c r="AJ6" i="3"/>
  <c r="AI282" i="3"/>
  <c r="AI483" i="3"/>
  <c r="AI224" i="3"/>
  <c r="AI236" i="3"/>
  <c r="AI379" i="3"/>
  <c r="AI391" i="3"/>
  <c r="AI173" i="3"/>
  <c r="AI59" i="3"/>
  <c r="AI437" i="3"/>
  <c r="AI69" i="3"/>
  <c r="AI127" i="3"/>
  <c r="AH445" i="3"/>
  <c r="AH290" i="3"/>
  <c r="AH135" i="3"/>
  <c r="R520" i="3"/>
  <c r="AH85" i="3"/>
  <c r="AH84" i="3" s="1"/>
  <c r="AH89" i="3"/>
  <c r="AH83" i="3"/>
  <c r="AH82" i="3" s="1"/>
  <c r="AH400" i="3"/>
  <c r="L164" i="3"/>
  <c r="R273" i="3"/>
  <c r="Y317" i="3"/>
  <c r="AB401" i="3"/>
  <c r="AB402" i="3"/>
  <c r="U401" i="3"/>
  <c r="U402" i="3"/>
  <c r="O365" i="3"/>
  <c r="AA401" i="3"/>
  <c r="AA402" i="3"/>
  <c r="T401" i="3"/>
  <c r="T402" i="3"/>
  <c r="L401" i="3"/>
  <c r="L402" i="3"/>
  <c r="AD426" i="3"/>
  <c r="M401" i="3"/>
  <c r="M402" i="3"/>
  <c r="S474" i="3"/>
  <c r="Z401" i="3"/>
  <c r="Z402" i="3"/>
  <c r="S401" i="3"/>
  <c r="S402" i="3"/>
  <c r="I401" i="3"/>
  <c r="I402" i="3"/>
  <c r="E78" i="3"/>
  <c r="K78" i="3" s="1"/>
  <c r="E446" i="3"/>
  <c r="E245" i="3"/>
  <c r="E492" i="3"/>
  <c r="Z472" i="3"/>
  <c r="AG401" i="3"/>
  <c r="AG402" i="3"/>
  <c r="BB63" i="8"/>
  <c r="AT63" i="8"/>
  <c r="AL63" i="8"/>
  <c r="AD63" i="8"/>
  <c r="V63" i="8"/>
  <c r="N63" i="8"/>
  <c r="BA63" i="8"/>
  <c r="AS63" i="8"/>
  <c r="AK63" i="8"/>
  <c r="AC63" i="8"/>
  <c r="U63" i="8"/>
  <c r="M63" i="8"/>
  <c r="AZ63" i="8"/>
  <c r="AR63" i="8"/>
  <c r="AJ63" i="8"/>
  <c r="AB63" i="8"/>
  <c r="T63" i="8"/>
  <c r="L63" i="8"/>
  <c r="AY63" i="8"/>
  <c r="AQ63" i="8"/>
  <c r="AI63" i="8"/>
  <c r="AA63" i="8"/>
  <c r="S63" i="8"/>
  <c r="K63" i="8"/>
  <c r="BF63" i="8"/>
  <c r="AX63" i="8"/>
  <c r="AP63" i="8"/>
  <c r="AH63" i="8"/>
  <c r="Z63" i="8"/>
  <c r="R63" i="8"/>
  <c r="BE63" i="8"/>
  <c r="AW63" i="8"/>
  <c r="AO63" i="8"/>
  <c r="AG63" i="8"/>
  <c r="Y63" i="8"/>
  <c r="Q63" i="8"/>
  <c r="BD63" i="8"/>
  <c r="AV63" i="8"/>
  <c r="AN63" i="8"/>
  <c r="AF63" i="8"/>
  <c r="X63" i="8"/>
  <c r="P63" i="8"/>
  <c r="BC63" i="8"/>
  <c r="AU63" i="8"/>
  <c r="AM63" i="8"/>
  <c r="AE63" i="8"/>
  <c r="W63" i="8"/>
  <c r="O63" i="8"/>
  <c r="R401" i="3"/>
  <c r="R402" i="3"/>
  <c r="K401" i="3"/>
  <c r="K402" i="3"/>
  <c r="T428" i="3"/>
  <c r="D34" i="5"/>
  <c r="C33" i="5"/>
  <c r="Q319" i="3"/>
  <c r="AF401" i="3"/>
  <c r="AF402" i="3"/>
  <c r="Y401" i="3"/>
  <c r="Y402" i="3"/>
  <c r="Q401" i="3"/>
  <c r="Q402" i="3"/>
  <c r="H401" i="3"/>
  <c r="H398" i="3" s="1"/>
  <c r="H402" i="3"/>
  <c r="Y271" i="3"/>
  <c r="W116" i="3"/>
  <c r="AE401" i="3"/>
  <c r="AE402" i="3"/>
  <c r="X401" i="3"/>
  <c r="X402" i="3"/>
  <c r="P401" i="3"/>
  <c r="P402" i="3"/>
  <c r="J401" i="3"/>
  <c r="J402" i="3"/>
  <c r="X363" i="3"/>
  <c r="Y518" i="3"/>
  <c r="AD401" i="3"/>
  <c r="AD402" i="3"/>
  <c r="W401" i="3"/>
  <c r="W402" i="3"/>
  <c r="O401" i="3"/>
  <c r="O402" i="3"/>
  <c r="T162" i="3"/>
  <c r="AC401" i="3"/>
  <c r="AC402" i="3"/>
  <c r="V401" i="3"/>
  <c r="V402" i="3"/>
  <c r="N401" i="3"/>
  <c r="N402" i="3"/>
  <c r="AG517" i="3" l="1"/>
  <c r="AG471" i="3"/>
  <c r="AG425" i="3"/>
  <c r="AG316" i="3"/>
  <c r="AH383" i="3"/>
  <c r="AH386" i="3" s="1"/>
  <c r="AG270" i="3"/>
  <c r="AH228" i="3"/>
  <c r="AH231" i="3" s="1"/>
  <c r="AI439" i="3"/>
  <c r="AI438" i="3" s="1"/>
  <c r="AI441" i="3"/>
  <c r="AI440" i="3" s="1"/>
  <c r="AI175" i="3"/>
  <c r="AI174" i="3" s="1"/>
  <c r="AI393" i="3"/>
  <c r="AI392" i="3" s="1"/>
  <c r="AI395" i="3"/>
  <c r="AI394" i="3" s="1"/>
  <c r="AI332" i="3"/>
  <c r="AI331" i="3" s="1"/>
  <c r="AI330" i="3"/>
  <c r="AI329" i="3" s="1"/>
  <c r="AI286" i="3"/>
  <c r="AI285" i="3" s="1"/>
  <c r="AI284" i="3"/>
  <c r="AI283" i="3" s="1"/>
  <c r="AI240" i="3"/>
  <c r="AI239" i="3" s="1"/>
  <c r="AI238" i="3"/>
  <c r="AI237" i="3" s="1"/>
  <c r="AI487" i="3"/>
  <c r="AI486" i="3" s="1"/>
  <c r="AI485" i="3"/>
  <c r="AI484" i="3" s="1"/>
  <c r="AI131" i="3"/>
  <c r="AI130" i="3" s="1"/>
  <c r="AI129" i="3"/>
  <c r="AI128" i="3" s="1"/>
  <c r="AH73" i="3"/>
  <c r="AH76" i="3" s="1"/>
  <c r="AI89" i="3"/>
  <c r="AI83" i="3"/>
  <c r="AI82" i="3" s="1"/>
  <c r="AI85" i="3"/>
  <c r="AI84" i="3" s="1"/>
  <c r="AI399" i="3"/>
  <c r="AI400" i="3"/>
  <c r="AI336" i="3"/>
  <c r="AK6" i="3"/>
  <c r="AJ391" i="3"/>
  <c r="AJ236" i="3"/>
  <c r="AJ282" i="3"/>
  <c r="AJ81" i="3"/>
  <c r="AJ379" i="3"/>
  <c r="AJ483" i="3"/>
  <c r="AJ224" i="3"/>
  <c r="AJ173" i="3"/>
  <c r="AJ127" i="3"/>
  <c r="AJ59" i="3"/>
  <c r="AJ437" i="3"/>
  <c r="AJ69" i="3"/>
  <c r="AJ328" i="3"/>
  <c r="AI388" i="3"/>
  <c r="AI387" i="3" s="1"/>
  <c r="AI382" i="3"/>
  <c r="AI384" i="3"/>
  <c r="AH401" i="3"/>
  <c r="AH402" i="3"/>
  <c r="AI135" i="3"/>
  <c r="AI244" i="3"/>
  <c r="K164" i="3"/>
  <c r="AI72" i="3"/>
  <c r="AI74" i="3"/>
  <c r="AI229" i="3"/>
  <c r="AI227" i="3"/>
  <c r="AI233" i="3"/>
  <c r="AI232" i="3" s="1"/>
  <c r="AI290" i="3"/>
  <c r="AI445" i="3"/>
  <c r="AI491" i="3"/>
  <c r="N164" i="3"/>
  <c r="S273" i="3"/>
  <c r="T273" i="3"/>
  <c r="M118" i="3"/>
  <c r="N118" i="3"/>
  <c r="X116" i="3"/>
  <c r="AE426" i="3"/>
  <c r="Z317" i="3"/>
  <c r="H407" i="3"/>
  <c r="H404" i="3"/>
  <c r="H403" i="3"/>
  <c r="H417" i="3"/>
  <c r="H410" i="3"/>
  <c r="Y363" i="3"/>
  <c r="I492" i="3"/>
  <c r="K492" i="3"/>
  <c r="J492" i="3"/>
  <c r="H492" i="3"/>
  <c r="L492" i="3"/>
  <c r="M492" i="3"/>
  <c r="N492" i="3"/>
  <c r="O492" i="3"/>
  <c r="P492" i="3"/>
  <c r="Q492" i="3"/>
  <c r="R492" i="3"/>
  <c r="S492" i="3"/>
  <c r="T492" i="3"/>
  <c r="U492" i="3"/>
  <c r="V492" i="3"/>
  <c r="W492" i="3"/>
  <c r="X492" i="3"/>
  <c r="Y492" i="3"/>
  <c r="Z492" i="3"/>
  <c r="AA492" i="3"/>
  <c r="H75" i="8"/>
  <c r="AB492" i="3"/>
  <c r="AC492" i="3"/>
  <c r="AD492" i="3"/>
  <c r="AE492" i="3"/>
  <c r="AF492" i="3"/>
  <c r="AG492" i="3"/>
  <c r="AH492" i="3"/>
  <c r="AI492" i="3"/>
  <c r="Z271" i="3"/>
  <c r="H245" i="3"/>
  <c r="K245" i="3"/>
  <c r="I245" i="3"/>
  <c r="J245" i="3"/>
  <c r="L245" i="3"/>
  <c r="M245" i="3"/>
  <c r="N245" i="3"/>
  <c r="O245" i="3"/>
  <c r="P245" i="3"/>
  <c r="Q245" i="3"/>
  <c r="R245" i="3"/>
  <c r="S245" i="3"/>
  <c r="T245" i="3"/>
  <c r="U245" i="3"/>
  <c r="V245" i="3"/>
  <c r="W245" i="3"/>
  <c r="X245" i="3"/>
  <c r="Y245" i="3"/>
  <c r="Z245" i="3"/>
  <c r="AA245" i="3"/>
  <c r="AB245" i="3"/>
  <c r="H41" i="8"/>
  <c r="AC245" i="3"/>
  <c r="AD245" i="3"/>
  <c r="AE245" i="3"/>
  <c r="AF245" i="3"/>
  <c r="AG245" i="3"/>
  <c r="AH245" i="3"/>
  <c r="AI245" i="3"/>
  <c r="H446" i="3"/>
  <c r="J446" i="3"/>
  <c r="K446" i="3"/>
  <c r="I446" i="3"/>
  <c r="L446" i="3"/>
  <c r="M446" i="3"/>
  <c r="N446" i="3"/>
  <c r="O446" i="3"/>
  <c r="P446" i="3"/>
  <c r="Q446" i="3"/>
  <c r="R446" i="3"/>
  <c r="S446" i="3"/>
  <c r="T446" i="3"/>
  <c r="U446" i="3"/>
  <c r="V446" i="3"/>
  <c r="W446" i="3"/>
  <c r="X446" i="3"/>
  <c r="Y446" i="3"/>
  <c r="Z446" i="3"/>
  <c r="AA446" i="3"/>
  <c r="AB446" i="3"/>
  <c r="H69" i="8"/>
  <c r="AC446" i="3"/>
  <c r="AD446" i="3"/>
  <c r="AE446" i="3"/>
  <c r="AF446" i="3"/>
  <c r="AG446" i="3"/>
  <c r="AH446" i="3"/>
  <c r="AI446" i="3"/>
  <c r="P365" i="3"/>
  <c r="Z518" i="3"/>
  <c r="U162" i="3"/>
  <c r="U428" i="3"/>
  <c r="AA472" i="3"/>
  <c r="J78" i="3"/>
  <c r="Q78" i="3"/>
  <c r="R78" i="3"/>
  <c r="M78" i="3"/>
  <c r="H78" i="3"/>
  <c r="I78" i="3"/>
  <c r="L78" i="3"/>
  <c r="P78" i="3"/>
  <c r="N78" i="3"/>
  <c r="O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AH78" i="3"/>
  <c r="AI78" i="3"/>
  <c r="T474" i="3"/>
  <c r="R319" i="3"/>
  <c r="D35" i="5"/>
  <c r="C34" i="5"/>
  <c r="I398" i="3"/>
  <c r="AH425" i="3" l="1"/>
  <c r="AH471" i="3"/>
  <c r="AH362" i="3"/>
  <c r="AH316" i="3"/>
  <c r="AH270" i="3"/>
  <c r="AH517" i="3"/>
  <c r="AI228" i="3"/>
  <c r="AI231" i="3" s="1"/>
  <c r="AI386" i="3"/>
  <c r="AI471" i="3" s="1"/>
  <c r="AI383" i="3"/>
  <c r="AJ439" i="3"/>
  <c r="AJ438" i="3" s="1"/>
  <c r="AJ441" i="3"/>
  <c r="AJ440" i="3" s="1"/>
  <c r="AJ284" i="3"/>
  <c r="AJ283" i="3" s="1"/>
  <c r="AJ286" i="3"/>
  <c r="AJ285" i="3" s="1"/>
  <c r="AJ240" i="3"/>
  <c r="AJ239" i="3" s="1"/>
  <c r="AJ238" i="3"/>
  <c r="AJ237" i="3" s="1"/>
  <c r="AJ131" i="3"/>
  <c r="AJ130" i="3" s="1"/>
  <c r="AJ129" i="3"/>
  <c r="AJ128" i="3" s="1"/>
  <c r="AJ393" i="3"/>
  <c r="AJ392" i="3" s="1"/>
  <c r="AJ395" i="3"/>
  <c r="AJ394" i="3" s="1"/>
  <c r="AJ175" i="3"/>
  <c r="AJ174" i="3" s="1"/>
  <c r="AJ332" i="3"/>
  <c r="AJ331" i="3" s="1"/>
  <c r="AJ330" i="3"/>
  <c r="AJ329" i="3" s="1"/>
  <c r="AJ245" i="3"/>
  <c r="AJ246" i="3" s="1"/>
  <c r="AJ487" i="3"/>
  <c r="AJ486" i="3" s="1"/>
  <c r="AJ485" i="3"/>
  <c r="AJ484" i="3" s="1"/>
  <c r="AI73" i="3"/>
  <c r="AI76" i="3" s="1"/>
  <c r="AJ78" i="3"/>
  <c r="AJ77" i="3" s="1"/>
  <c r="AJ72" i="3"/>
  <c r="AJ74" i="3"/>
  <c r="AJ388" i="3"/>
  <c r="AJ387" i="3" s="1"/>
  <c r="AJ382" i="3"/>
  <c r="AJ384" i="3"/>
  <c r="AJ443" i="3"/>
  <c r="AJ445" i="3"/>
  <c r="AJ85" i="3"/>
  <c r="AJ84" i="3" s="1"/>
  <c r="AJ87" i="3"/>
  <c r="AJ83" i="3"/>
  <c r="AJ82" i="3" s="1"/>
  <c r="AJ89" i="3"/>
  <c r="AJ288" i="3"/>
  <c r="AJ290" i="3"/>
  <c r="M164" i="3"/>
  <c r="U273" i="3"/>
  <c r="AJ133" i="3"/>
  <c r="AJ135" i="3"/>
  <c r="AJ242" i="3"/>
  <c r="AJ244" i="3"/>
  <c r="AI401" i="3"/>
  <c r="AI402" i="3"/>
  <c r="O164" i="3"/>
  <c r="AJ399" i="3"/>
  <c r="AJ397" i="3"/>
  <c r="AJ400" i="3"/>
  <c r="AJ334" i="3"/>
  <c r="AJ336" i="3"/>
  <c r="S520" i="3"/>
  <c r="AI425" i="3"/>
  <c r="AK437" i="3"/>
  <c r="AK127" i="3"/>
  <c r="AK69" i="3"/>
  <c r="AK379" i="3"/>
  <c r="AK328" i="3"/>
  <c r="AK59" i="3"/>
  <c r="AL6" i="3"/>
  <c r="AK391" i="3"/>
  <c r="AK282" i="3"/>
  <c r="AK81" i="3"/>
  <c r="AK483" i="3"/>
  <c r="AK224" i="3"/>
  <c r="AK236" i="3"/>
  <c r="AK173" i="3"/>
  <c r="AJ491" i="3"/>
  <c r="AJ492" i="3"/>
  <c r="AJ489" i="3"/>
  <c r="AJ446" i="3"/>
  <c r="AJ229" i="3"/>
  <c r="AJ233" i="3"/>
  <c r="AJ232" i="3" s="1"/>
  <c r="AJ227" i="3"/>
  <c r="O118" i="3"/>
  <c r="AE77" i="3"/>
  <c r="AE207" i="3" s="1"/>
  <c r="W77" i="3"/>
  <c r="W207" i="3" s="1"/>
  <c r="L77" i="3"/>
  <c r="L207" i="3" s="1"/>
  <c r="S319" i="3"/>
  <c r="L447" i="3"/>
  <c r="L448" i="3"/>
  <c r="T246" i="3"/>
  <c r="T247" i="3"/>
  <c r="AB493" i="3"/>
  <c r="AB494" i="3"/>
  <c r="S447" i="3"/>
  <c r="S448" i="3"/>
  <c r="AA246" i="3"/>
  <c r="AA247" i="3"/>
  <c r="L493" i="3"/>
  <c r="L494" i="3"/>
  <c r="I417" i="3"/>
  <c r="I403" i="3"/>
  <c r="I407" i="3"/>
  <c r="I404" i="3"/>
  <c r="I410" i="3"/>
  <c r="AF77" i="3"/>
  <c r="X77" i="3"/>
  <c r="P77" i="3"/>
  <c r="BF69" i="8"/>
  <c r="AX69" i="8"/>
  <c r="AP69" i="8"/>
  <c r="AH69" i="8"/>
  <c r="Z69" i="8"/>
  <c r="R69" i="8"/>
  <c r="BE69" i="8"/>
  <c r="AW69" i="8"/>
  <c r="AO69" i="8"/>
  <c r="AG69" i="8"/>
  <c r="Y69" i="8"/>
  <c r="Q69" i="8"/>
  <c r="BD69" i="8"/>
  <c r="AV69" i="8"/>
  <c r="AN69" i="8"/>
  <c r="AF69" i="8"/>
  <c r="X69" i="8"/>
  <c r="P69" i="8"/>
  <c r="BC69" i="8"/>
  <c r="AU69" i="8"/>
  <c r="AM69" i="8"/>
  <c r="AE69" i="8"/>
  <c r="W69" i="8"/>
  <c r="O69" i="8"/>
  <c r="BB69" i="8"/>
  <c r="AT69" i="8"/>
  <c r="AL69" i="8"/>
  <c r="AD69" i="8"/>
  <c r="V69" i="8"/>
  <c r="N69" i="8"/>
  <c r="BA69" i="8"/>
  <c r="AS69" i="8"/>
  <c r="AK69" i="8"/>
  <c r="AC69" i="8"/>
  <c r="U69" i="8"/>
  <c r="M69" i="8"/>
  <c r="AZ69" i="8"/>
  <c r="AR69" i="8"/>
  <c r="AJ69" i="8"/>
  <c r="AB69" i="8"/>
  <c r="T69" i="8"/>
  <c r="L69" i="8"/>
  <c r="S69" i="8"/>
  <c r="K69" i="8"/>
  <c r="AA69" i="8"/>
  <c r="AY69" i="8"/>
  <c r="AQ69" i="8"/>
  <c r="AI69" i="8"/>
  <c r="U447" i="3"/>
  <c r="U448" i="3"/>
  <c r="M447" i="3"/>
  <c r="M448" i="3"/>
  <c r="BC41" i="8"/>
  <c r="AU41" i="8"/>
  <c r="AM41" i="8"/>
  <c r="AE41" i="8"/>
  <c r="W41" i="8"/>
  <c r="O41" i="8"/>
  <c r="BB41" i="8"/>
  <c r="AT41" i="8"/>
  <c r="AL41" i="8"/>
  <c r="AD41" i="8"/>
  <c r="V41" i="8"/>
  <c r="N41" i="8"/>
  <c r="BA41" i="8"/>
  <c r="AS41" i="8"/>
  <c r="AK41" i="8"/>
  <c r="AC41" i="8"/>
  <c r="U41" i="8"/>
  <c r="M41" i="8"/>
  <c r="AZ41" i="8"/>
  <c r="AR41" i="8"/>
  <c r="AJ41" i="8"/>
  <c r="AB41" i="8"/>
  <c r="T41" i="8"/>
  <c r="L41" i="8"/>
  <c r="AY41" i="8"/>
  <c r="AQ41" i="8"/>
  <c r="AI41" i="8"/>
  <c r="AA41" i="8"/>
  <c r="S41" i="8"/>
  <c r="K41" i="8"/>
  <c r="BF41" i="8"/>
  <c r="AX41" i="8"/>
  <c r="AP41" i="8"/>
  <c r="AH41" i="8"/>
  <c r="Z41" i="8"/>
  <c r="R41" i="8"/>
  <c r="BE41" i="8"/>
  <c r="AW41" i="8"/>
  <c r="AO41" i="8"/>
  <c r="AG41" i="8"/>
  <c r="Y41" i="8"/>
  <c r="Q41" i="8"/>
  <c r="AN41" i="8"/>
  <c r="AF41" i="8"/>
  <c r="X41" i="8"/>
  <c r="P41" i="8"/>
  <c r="BD41" i="8"/>
  <c r="AV41" i="8"/>
  <c r="U246" i="3"/>
  <c r="U247" i="3"/>
  <c r="M246" i="3"/>
  <c r="M247" i="3"/>
  <c r="AC493" i="3"/>
  <c r="AC494" i="3"/>
  <c r="V493" i="3"/>
  <c r="V494" i="3"/>
  <c r="N493" i="3"/>
  <c r="N494" i="3"/>
  <c r="Y116" i="3"/>
  <c r="AB472" i="3"/>
  <c r="AI447" i="3"/>
  <c r="AI448" i="3"/>
  <c r="AI246" i="3"/>
  <c r="AI247" i="3"/>
  <c r="L246" i="3"/>
  <c r="L247" i="3"/>
  <c r="V77" i="3"/>
  <c r="J246" i="3"/>
  <c r="J247" i="3"/>
  <c r="T493" i="3"/>
  <c r="T494" i="3"/>
  <c r="U474" i="3"/>
  <c r="AC77" i="3"/>
  <c r="U77" i="3"/>
  <c r="H77" i="3"/>
  <c r="K77" i="3"/>
  <c r="AA518" i="3"/>
  <c r="AG447" i="3"/>
  <c r="AG448" i="3"/>
  <c r="Z447" i="3"/>
  <c r="Z448" i="3"/>
  <c r="R447" i="3"/>
  <c r="R448" i="3"/>
  <c r="K447" i="3"/>
  <c r="K448" i="3"/>
  <c r="AG246" i="3"/>
  <c r="AG247" i="3"/>
  <c r="Z246" i="3"/>
  <c r="Z247" i="3"/>
  <c r="R246" i="3"/>
  <c r="R247" i="3"/>
  <c r="I246" i="3"/>
  <c r="I247" i="3"/>
  <c r="AH493" i="3"/>
  <c r="AH494" i="3"/>
  <c r="AA493" i="3"/>
  <c r="AA494" i="3"/>
  <c r="S493" i="3"/>
  <c r="S494" i="3"/>
  <c r="H493" i="3"/>
  <c r="H490" i="3" s="1"/>
  <c r="H494" i="3"/>
  <c r="U493" i="3"/>
  <c r="U494" i="3"/>
  <c r="AH447" i="3"/>
  <c r="AH448" i="3"/>
  <c r="S246" i="3"/>
  <c r="S247" i="3"/>
  <c r="AB77" i="3"/>
  <c r="T77" i="3"/>
  <c r="M77" i="3"/>
  <c r="AF447" i="3"/>
  <c r="AF448" i="3"/>
  <c r="Y447" i="3"/>
  <c r="Y448" i="3"/>
  <c r="Q447" i="3"/>
  <c r="Q448" i="3"/>
  <c r="J447" i="3"/>
  <c r="J448" i="3"/>
  <c r="J398" i="3"/>
  <c r="AF246" i="3"/>
  <c r="AF247" i="3"/>
  <c r="Y246" i="3"/>
  <c r="Y247" i="3"/>
  <c r="Q246" i="3"/>
  <c r="Q247" i="3"/>
  <c r="K246" i="3"/>
  <c r="K247" i="3"/>
  <c r="AG493" i="3"/>
  <c r="AG494" i="3"/>
  <c r="Z493" i="3"/>
  <c r="Z494" i="3"/>
  <c r="R493" i="3"/>
  <c r="R494" i="3"/>
  <c r="J493" i="3"/>
  <c r="J494" i="3"/>
  <c r="H418" i="3"/>
  <c r="H408" i="3"/>
  <c r="T447" i="3"/>
  <c r="T448" i="3"/>
  <c r="AB246" i="3"/>
  <c r="AB247" i="3"/>
  <c r="AD77" i="3"/>
  <c r="E291" i="3"/>
  <c r="E337" i="3"/>
  <c r="AI77" i="3"/>
  <c r="AA77" i="3"/>
  <c r="S77" i="3"/>
  <c r="R77" i="3"/>
  <c r="V428" i="3"/>
  <c r="AE447" i="3"/>
  <c r="AE448" i="3"/>
  <c r="X447" i="3"/>
  <c r="X448" i="3"/>
  <c r="P447" i="3"/>
  <c r="P448" i="3"/>
  <c r="H447" i="3"/>
  <c r="H444" i="3" s="1"/>
  <c r="H448" i="3"/>
  <c r="AE246" i="3"/>
  <c r="AE247" i="3"/>
  <c r="X246" i="3"/>
  <c r="X247" i="3"/>
  <c r="P246" i="3"/>
  <c r="P247" i="3"/>
  <c r="H246" i="3"/>
  <c r="H243" i="3" s="1"/>
  <c r="H247" i="3"/>
  <c r="AF493" i="3"/>
  <c r="AF494" i="3"/>
  <c r="Y493" i="3"/>
  <c r="Y494" i="3"/>
  <c r="Q493" i="3"/>
  <c r="Q494" i="3"/>
  <c r="K493" i="3"/>
  <c r="K494" i="3"/>
  <c r="G410" i="3"/>
  <c r="AA271" i="3"/>
  <c r="H405" i="3"/>
  <c r="H414" i="3"/>
  <c r="I77" i="3"/>
  <c r="AA447" i="3"/>
  <c r="AA448" i="3"/>
  <c r="BB75" i="8"/>
  <c r="AT75" i="8"/>
  <c r="AL75" i="8"/>
  <c r="AD75" i="8"/>
  <c r="V75" i="8"/>
  <c r="N75" i="8"/>
  <c r="BA75" i="8"/>
  <c r="AS75" i="8"/>
  <c r="AK75" i="8"/>
  <c r="AC75" i="8"/>
  <c r="U75" i="8"/>
  <c r="M75" i="8"/>
  <c r="AW75" i="8"/>
  <c r="AM75" i="8"/>
  <c r="AA75" i="8"/>
  <c r="Q75" i="8"/>
  <c r="BF75" i="8"/>
  <c r="AV75" i="8"/>
  <c r="AJ75" i="8"/>
  <c r="Z75" i="8"/>
  <c r="P75" i="8"/>
  <c r="BE75" i="8"/>
  <c r="AU75" i="8"/>
  <c r="AI75" i="8"/>
  <c r="Y75" i="8"/>
  <c r="O75" i="8"/>
  <c r="BD75" i="8"/>
  <c r="AR75" i="8"/>
  <c r="AH75" i="8"/>
  <c r="X75" i="8"/>
  <c r="L75" i="8"/>
  <c r="BC75" i="8"/>
  <c r="AQ75" i="8"/>
  <c r="AG75" i="8"/>
  <c r="W75" i="8"/>
  <c r="K75" i="8"/>
  <c r="AZ75" i="8"/>
  <c r="AP75" i="8"/>
  <c r="AF75" i="8"/>
  <c r="T75" i="8"/>
  <c r="AY75" i="8"/>
  <c r="AO75" i="8"/>
  <c r="AE75" i="8"/>
  <c r="S75" i="8"/>
  <c r="AX75" i="8"/>
  <c r="AN75" i="8"/>
  <c r="AB75" i="8"/>
  <c r="R75" i="8"/>
  <c r="D36" i="5"/>
  <c r="C35" i="5"/>
  <c r="AH77" i="3"/>
  <c r="Z77" i="3"/>
  <c r="O77" i="3"/>
  <c r="Q77" i="3"/>
  <c r="Q365" i="3"/>
  <c r="AD447" i="3"/>
  <c r="AD448" i="3"/>
  <c r="W447" i="3"/>
  <c r="W448" i="3"/>
  <c r="O447" i="3"/>
  <c r="O448" i="3"/>
  <c r="AD246" i="3"/>
  <c r="AD247" i="3"/>
  <c r="W246" i="3"/>
  <c r="W247" i="3"/>
  <c r="O246" i="3"/>
  <c r="O247" i="3"/>
  <c r="AE493" i="3"/>
  <c r="AE494" i="3"/>
  <c r="X493" i="3"/>
  <c r="X494" i="3"/>
  <c r="P493" i="3"/>
  <c r="P494" i="3"/>
  <c r="I493" i="3"/>
  <c r="I494" i="3"/>
  <c r="AA317" i="3"/>
  <c r="AB447" i="3"/>
  <c r="AB448" i="3"/>
  <c r="M493" i="3"/>
  <c r="M494" i="3"/>
  <c r="I447" i="3"/>
  <c r="I448" i="3"/>
  <c r="AH246" i="3"/>
  <c r="AH247" i="3"/>
  <c r="AI493" i="3"/>
  <c r="AI494" i="3"/>
  <c r="AG77" i="3"/>
  <c r="Y77" i="3"/>
  <c r="N77" i="3"/>
  <c r="J77" i="3"/>
  <c r="V162" i="3"/>
  <c r="AC447" i="3"/>
  <c r="AC448" i="3"/>
  <c r="V447" i="3"/>
  <c r="V448" i="3"/>
  <c r="N447" i="3"/>
  <c r="N448" i="3"/>
  <c r="AC246" i="3"/>
  <c r="AC247" i="3"/>
  <c r="V246" i="3"/>
  <c r="V247" i="3"/>
  <c r="N246" i="3"/>
  <c r="N247" i="3"/>
  <c r="AD493" i="3"/>
  <c r="AD494" i="3"/>
  <c r="W493" i="3"/>
  <c r="W494" i="3"/>
  <c r="O493" i="3"/>
  <c r="O494" i="3"/>
  <c r="Z363" i="3"/>
  <c r="AF426" i="3"/>
  <c r="W161" i="3" l="1"/>
  <c r="W115" i="3"/>
  <c r="AI517" i="3"/>
  <c r="AI362" i="3"/>
  <c r="AI270" i="3"/>
  <c r="AI316" i="3"/>
  <c r="AJ228" i="3"/>
  <c r="AJ231" i="3" s="1"/>
  <c r="AJ383" i="3"/>
  <c r="AJ386" i="3" s="1"/>
  <c r="L161" i="3"/>
  <c r="L115" i="3"/>
  <c r="AK284" i="3"/>
  <c r="AK283" i="3" s="1"/>
  <c r="AK286" i="3"/>
  <c r="AK285" i="3" s="1"/>
  <c r="AK441" i="3"/>
  <c r="AK440" i="3" s="1"/>
  <c r="AK439" i="3"/>
  <c r="AK438" i="3" s="1"/>
  <c r="AK395" i="3"/>
  <c r="AK394" i="3" s="1"/>
  <c r="AK393" i="3"/>
  <c r="AK392" i="3" s="1"/>
  <c r="AK131" i="3"/>
  <c r="AK130" i="3" s="1"/>
  <c r="AK129" i="3"/>
  <c r="AK128" i="3" s="1"/>
  <c r="AK175" i="3"/>
  <c r="AK174" i="3" s="1"/>
  <c r="AK240" i="3"/>
  <c r="AK239" i="3" s="1"/>
  <c r="AK238" i="3"/>
  <c r="AK237" i="3" s="1"/>
  <c r="AK332" i="3"/>
  <c r="AK331" i="3" s="1"/>
  <c r="AK330" i="3"/>
  <c r="AK329" i="3" s="1"/>
  <c r="AJ247" i="3"/>
  <c r="AK487" i="3"/>
  <c r="AK486" i="3" s="1"/>
  <c r="AK485" i="3"/>
  <c r="AK484" i="3" s="1"/>
  <c r="AJ73" i="3"/>
  <c r="AJ76" i="3" s="1"/>
  <c r="I490" i="3"/>
  <c r="I495" i="3" s="1"/>
  <c r="V273" i="3"/>
  <c r="P164" i="3"/>
  <c r="AK288" i="3"/>
  <c r="AK290" i="3"/>
  <c r="AK133" i="3"/>
  <c r="AK135" i="3"/>
  <c r="AK400" i="3"/>
  <c r="AK397" i="3"/>
  <c r="AK399" i="3"/>
  <c r="AL127" i="3"/>
  <c r="AL59" i="3"/>
  <c r="AL173" i="3"/>
  <c r="AL391" i="3"/>
  <c r="AL328" i="3"/>
  <c r="AL337" i="3" s="1"/>
  <c r="AL81" i="3"/>
  <c r="AL437" i="3"/>
  <c r="AL483" i="3"/>
  <c r="AL69" i="3"/>
  <c r="AL282" i="3"/>
  <c r="AL236" i="3"/>
  <c r="AL224" i="3"/>
  <c r="AL379" i="3"/>
  <c r="AK446" i="3"/>
  <c r="AK445" i="3"/>
  <c r="AK443" i="3"/>
  <c r="AK245" i="3"/>
  <c r="AK244" i="3"/>
  <c r="AK242" i="3"/>
  <c r="AJ493" i="3"/>
  <c r="AJ494" i="3"/>
  <c r="AJ447" i="3"/>
  <c r="AJ448" i="3"/>
  <c r="AK233" i="3"/>
  <c r="AK232" i="3" s="1"/>
  <c r="AK227" i="3"/>
  <c r="AK229" i="3"/>
  <c r="AK334" i="3"/>
  <c r="AK336" i="3"/>
  <c r="AJ401" i="3"/>
  <c r="AJ402" i="3"/>
  <c r="AK491" i="3"/>
  <c r="AK489" i="3"/>
  <c r="AK492" i="3"/>
  <c r="AK382" i="3"/>
  <c r="AK384" i="3"/>
  <c r="AK388" i="3"/>
  <c r="AK387" i="3" s="1"/>
  <c r="AK87" i="3"/>
  <c r="AK85" i="3"/>
  <c r="AK84" i="3" s="1"/>
  <c r="AK83" i="3"/>
  <c r="AK82" i="3" s="1"/>
  <c r="AK89" i="3"/>
  <c r="AK74" i="3"/>
  <c r="AK72" i="3"/>
  <c r="AK78" i="3"/>
  <c r="AK77" i="3" s="1"/>
  <c r="T520" i="3"/>
  <c r="AE115" i="3"/>
  <c r="AE161" i="3"/>
  <c r="AC472" i="3"/>
  <c r="Y207" i="3"/>
  <c r="Y161" i="3"/>
  <c r="Y115" i="3"/>
  <c r="H424" i="3"/>
  <c r="AA207" i="3"/>
  <c r="AA161" i="3"/>
  <c r="AA115" i="3"/>
  <c r="H419" i="3"/>
  <c r="H420" i="3"/>
  <c r="M115" i="3"/>
  <c r="M161" i="3"/>
  <c r="M207" i="3"/>
  <c r="P161" i="3"/>
  <c r="P115" i="3"/>
  <c r="P207" i="3"/>
  <c r="T319" i="3"/>
  <c r="O115" i="3"/>
  <c r="O207" i="3"/>
  <c r="O161" i="3"/>
  <c r="H291" i="3"/>
  <c r="J291" i="3"/>
  <c r="K291" i="3"/>
  <c r="I291" i="3"/>
  <c r="L291" i="3"/>
  <c r="M291" i="3"/>
  <c r="N291" i="3"/>
  <c r="O291" i="3"/>
  <c r="P291" i="3"/>
  <c r="Q291" i="3"/>
  <c r="R291" i="3"/>
  <c r="S291" i="3"/>
  <c r="T291" i="3"/>
  <c r="U291" i="3"/>
  <c r="V291" i="3"/>
  <c r="W291" i="3"/>
  <c r="X291" i="3"/>
  <c r="Y291" i="3"/>
  <c r="Z291" i="3"/>
  <c r="AA291" i="3"/>
  <c r="AB291" i="3"/>
  <c r="AC291" i="3"/>
  <c r="H47" i="8"/>
  <c r="AD291" i="3"/>
  <c r="AE291" i="3"/>
  <c r="AF291" i="3"/>
  <c r="AG291" i="3"/>
  <c r="AH291" i="3"/>
  <c r="AI291" i="3"/>
  <c r="AJ291" i="3"/>
  <c r="AK291" i="3"/>
  <c r="AB207" i="3"/>
  <c r="AB161" i="3"/>
  <c r="AB115" i="3"/>
  <c r="H406" i="3"/>
  <c r="H499" i="3"/>
  <c r="H496" i="3"/>
  <c r="H495" i="3"/>
  <c r="H509" i="3"/>
  <c r="H502" i="3"/>
  <c r="H115" i="3"/>
  <c r="H161" i="3"/>
  <c r="H207" i="3"/>
  <c r="AF207" i="3"/>
  <c r="AF161" i="3"/>
  <c r="AF115" i="3"/>
  <c r="I418" i="3"/>
  <c r="I408" i="3"/>
  <c r="H450" i="3"/>
  <c r="H453" i="3"/>
  <c r="H449" i="3"/>
  <c r="H463" i="3"/>
  <c r="H456" i="3"/>
  <c r="V161" i="3"/>
  <c r="V207" i="3"/>
  <c r="V115" i="3"/>
  <c r="X207" i="3"/>
  <c r="X161" i="3"/>
  <c r="X115" i="3"/>
  <c r="W162" i="3"/>
  <c r="AG426" i="3"/>
  <c r="Z207" i="3"/>
  <c r="Z161" i="3"/>
  <c r="Z115" i="3"/>
  <c r="AB271" i="3"/>
  <c r="I243" i="3"/>
  <c r="U115" i="3"/>
  <c r="U207" i="3"/>
  <c r="U161" i="3"/>
  <c r="Z116" i="3"/>
  <c r="Q115" i="3"/>
  <c r="Q207" i="3"/>
  <c r="Q161" i="3"/>
  <c r="W428" i="3"/>
  <c r="AC161" i="3"/>
  <c r="AC115" i="3"/>
  <c r="AC207" i="3"/>
  <c r="I414" i="3"/>
  <c r="I405" i="3"/>
  <c r="I406" i="3" s="1"/>
  <c r="I409" i="3" s="1"/>
  <c r="AG161" i="3"/>
  <c r="AG115" i="3"/>
  <c r="AG207" i="3"/>
  <c r="H337" i="3"/>
  <c r="I337" i="3"/>
  <c r="J337" i="3"/>
  <c r="K337" i="3"/>
  <c r="L337" i="3"/>
  <c r="M337" i="3"/>
  <c r="N337" i="3"/>
  <c r="O337" i="3"/>
  <c r="P337" i="3"/>
  <c r="Q337" i="3"/>
  <c r="R337" i="3"/>
  <c r="S337" i="3"/>
  <c r="T337" i="3"/>
  <c r="U337" i="3"/>
  <c r="V337" i="3"/>
  <c r="W337" i="3"/>
  <c r="X337" i="3"/>
  <c r="Y337" i="3"/>
  <c r="Z337" i="3"/>
  <c r="AA337" i="3"/>
  <c r="AB337" i="3"/>
  <c r="AC337" i="3"/>
  <c r="H53" i="8"/>
  <c r="AD337" i="3"/>
  <c r="AE337" i="3"/>
  <c r="AF337" i="3"/>
  <c r="AG337" i="3"/>
  <c r="AH337" i="3"/>
  <c r="AI337" i="3"/>
  <c r="AJ337" i="3"/>
  <c r="AK337" i="3"/>
  <c r="AH207" i="3"/>
  <c r="AH161" i="3"/>
  <c r="AH115" i="3"/>
  <c r="I444" i="3"/>
  <c r="AB317" i="3"/>
  <c r="R365" i="3"/>
  <c r="I115" i="3"/>
  <c r="I207" i="3"/>
  <c r="I161" i="3"/>
  <c r="AD207" i="3"/>
  <c r="AD161" i="3"/>
  <c r="AD115" i="3"/>
  <c r="AB518" i="3"/>
  <c r="R207" i="3"/>
  <c r="R161" i="3"/>
  <c r="R115" i="3"/>
  <c r="J403" i="3"/>
  <c r="J407" i="3"/>
  <c r="J417" i="3"/>
  <c r="J404" i="3"/>
  <c r="J410" i="3"/>
  <c r="K398" i="3"/>
  <c r="L398" i="3" s="1"/>
  <c r="M398" i="3" s="1"/>
  <c r="V474" i="3"/>
  <c r="AA363" i="3"/>
  <c r="AI207" i="3"/>
  <c r="AI161" i="3"/>
  <c r="AI115" i="3"/>
  <c r="T115" i="3"/>
  <c r="T207" i="3"/>
  <c r="T161" i="3"/>
  <c r="K161" i="3"/>
  <c r="K115" i="3"/>
  <c r="K207" i="3"/>
  <c r="J115" i="3"/>
  <c r="J207" i="3"/>
  <c r="J161" i="3"/>
  <c r="N115" i="3"/>
  <c r="N161" i="3"/>
  <c r="N207" i="3"/>
  <c r="D37" i="5"/>
  <c r="C36" i="5"/>
  <c r="H248" i="3"/>
  <c r="H262" i="3"/>
  <c r="H252" i="3"/>
  <c r="H249" i="3"/>
  <c r="H255" i="3"/>
  <c r="S207" i="3"/>
  <c r="S161" i="3"/>
  <c r="S115" i="3"/>
  <c r="AJ425" i="3" l="1"/>
  <c r="AJ471" i="3"/>
  <c r="AJ517" i="3"/>
  <c r="AJ270" i="3"/>
  <c r="AJ362" i="3"/>
  <c r="AJ316" i="3"/>
  <c r="AK383" i="3"/>
  <c r="AK386" i="3" s="1"/>
  <c r="AK228" i="3"/>
  <c r="AK231" i="3" s="1"/>
  <c r="AL441" i="3"/>
  <c r="AL440" i="3" s="1"/>
  <c r="AL439" i="3"/>
  <c r="AL438" i="3" s="1"/>
  <c r="AL330" i="3"/>
  <c r="AL329" i="3" s="1"/>
  <c r="AL332" i="3"/>
  <c r="AL331" i="3" s="1"/>
  <c r="AL395" i="3"/>
  <c r="AL394" i="3" s="1"/>
  <c r="AL393" i="3"/>
  <c r="AL392" i="3" s="1"/>
  <c r="AL238" i="3"/>
  <c r="AL237" i="3" s="1"/>
  <c r="AL240" i="3"/>
  <c r="AL239" i="3" s="1"/>
  <c r="AL175" i="3"/>
  <c r="AL174" i="3" s="1"/>
  <c r="AL291" i="3"/>
  <c r="AL293" i="3" s="1"/>
  <c r="AL284" i="3"/>
  <c r="AL283" i="3" s="1"/>
  <c r="AL286" i="3"/>
  <c r="AL285" i="3" s="1"/>
  <c r="AL131" i="3"/>
  <c r="AL130" i="3" s="1"/>
  <c r="AL129" i="3"/>
  <c r="AL128" i="3" s="1"/>
  <c r="AL487" i="3"/>
  <c r="AL486" i="3" s="1"/>
  <c r="AL485" i="3"/>
  <c r="AL484" i="3" s="1"/>
  <c r="AJ207" i="3"/>
  <c r="AJ115" i="3"/>
  <c r="AJ161" i="3"/>
  <c r="AK73" i="3"/>
  <c r="I502" i="3"/>
  <c r="I499" i="3"/>
  <c r="I510" i="3" s="1"/>
  <c r="J490" i="3"/>
  <c r="J495" i="3" s="1"/>
  <c r="I496" i="3"/>
  <c r="I509" i="3"/>
  <c r="W273" i="3"/>
  <c r="R164" i="3"/>
  <c r="AL244" i="3"/>
  <c r="AL245" i="3"/>
  <c r="AL242" i="3"/>
  <c r="AL334" i="3"/>
  <c r="AL336" i="3"/>
  <c r="U520" i="3"/>
  <c r="V520" i="3"/>
  <c r="AL400" i="3"/>
  <c r="AL399" i="3"/>
  <c r="AL397" i="3"/>
  <c r="AL233" i="3"/>
  <c r="AL232" i="3" s="1"/>
  <c r="AL227" i="3"/>
  <c r="G227" i="3" s="1"/>
  <c r="AL229" i="3"/>
  <c r="AL382" i="3"/>
  <c r="G382" i="3" s="1"/>
  <c r="AL388" i="3"/>
  <c r="AL387" i="3" s="1"/>
  <c r="AL384" i="3"/>
  <c r="AL85" i="3"/>
  <c r="AL84" i="3" s="1"/>
  <c r="AL83" i="3"/>
  <c r="AL82" i="3" s="1"/>
  <c r="AL87" i="3"/>
  <c r="AL89" i="3"/>
  <c r="AK493" i="3"/>
  <c r="AK494" i="3"/>
  <c r="AL290" i="3"/>
  <c r="AL288" i="3"/>
  <c r="AL78" i="3"/>
  <c r="AL77" i="3" s="1"/>
  <c r="AL74" i="3"/>
  <c r="AL72" i="3"/>
  <c r="G72" i="3" s="1"/>
  <c r="AL133" i="3"/>
  <c r="AL135" i="3"/>
  <c r="AL443" i="3"/>
  <c r="AL445" i="3"/>
  <c r="AL446" i="3"/>
  <c r="AK246" i="3"/>
  <c r="AK247" i="3"/>
  <c r="AK447" i="3"/>
  <c r="AK448" i="3"/>
  <c r="AL491" i="3"/>
  <c r="AL492" i="3"/>
  <c r="AL489" i="3"/>
  <c r="AK401" i="3"/>
  <c r="AK402" i="3"/>
  <c r="P118" i="3"/>
  <c r="I413" i="3"/>
  <c r="M404" i="3"/>
  <c r="M417" i="3"/>
  <c r="M403" i="3"/>
  <c r="M407" i="3"/>
  <c r="M410" i="3"/>
  <c r="J397" i="3"/>
  <c r="W474" i="3"/>
  <c r="N398" i="3"/>
  <c r="K397" i="3" s="1"/>
  <c r="I463" i="3"/>
  <c r="I450" i="3"/>
  <c r="I453" i="3"/>
  <c r="I449" i="3"/>
  <c r="I456" i="3"/>
  <c r="AE338" i="3"/>
  <c r="AE339" i="3"/>
  <c r="X338" i="3"/>
  <c r="X339" i="3"/>
  <c r="P338" i="3"/>
  <c r="P339" i="3"/>
  <c r="H338" i="3"/>
  <c r="H335" i="3" s="1"/>
  <c r="H339" i="3"/>
  <c r="I424" i="3"/>
  <c r="AG292" i="3"/>
  <c r="AG293" i="3"/>
  <c r="Z292" i="3"/>
  <c r="Z293" i="3"/>
  <c r="R292" i="3"/>
  <c r="R293" i="3"/>
  <c r="K292" i="3"/>
  <c r="K293" i="3"/>
  <c r="AD338" i="3"/>
  <c r="AD339" i="3"/>
  <c r="W338" i="3"/>
  <c r="W339" i="3"/>
  <c r="O338" i="3"/>
  <c r="O339" i="3"/>
  <c r="G456" i="3"/>
  <c r="AF292" i="3"/>
  <c r="AF293" i="3"/>
  <c r="Y292" i="3"/>
  <c r="Y293" i="3"/>
  <c r="Q292" i="3"/>
  <c r="Q293" i="3"/>
  <c r="J292" i="3"/>
  <c r="J293" i="3"/>
  <c r="U319" i="3"/>
  <c r="E90" i="3"/>
  <c r="AL338" i="3"/>
  <c r="AL339" i="3"/>
  <c r="K404" i="3"/>
  <c r="K403" i="3"/>
  <c r="K417" i="3"/>
  <c r="K407" i="3"/>
  <c r="K410" i="3"/>
  <c r="H397" i="3"/>
  <c r="J418" i="3"/>
  <c r="J408" i="3"/>
  <c r="I497" i="3"/>
  <c r="I506" i="3"/>
  <c r="AK338" i="3"/>
  <c r="AK339" i="3"/>
  <c r="BA53" i="8"/>
  <c r="AS53" i="8"/>
  <c r="AK53" i="8"/>
  <c r="AC53" i="8"/>
  <c r="U53" i="8"/>
  <c r="M53" i="8"/>
  <c r="AZ53" i="8"/>
  <c r="AR53" i="8"/>
  <c r="AJ53" i="8"/>
  <c r="AB53" i="8"/>
  <c r="T53" i="8"/>
  <c r="L53" i="8"/>
  <c r="AY53" i="8"/>
  <c r="AQ53" i="8"/>
  <c r="AI53" i="8"/>
  <c r="AA53" i="8"/>
  <c r="S53" i="8"/>
  <c r="K53" i="8"/>
  <c r="BF53" i="8"/>
  <c r="AX53" i="8"/>
  <c r="AP53" i="8"/>
  <c r="AH53" i="8"/>
  <c r="Z53" i="8"/>
  <c r="R53" i="8"/>
  <c r="BE53" i="8"/>
  <c r="AW53" i="8"/>
  <c r="AO53" i="8"/>
  <c r="AG53" i="8"/>
  <c r="Y53" i="8"/>
  <c r="Q53" i="8"/>
  <c r="BD53" i="8"/>
  <c r="AV53" i="8"/>
  <c r="AN53" i="8"/>
  <c r="AF53" i="8"/>
  <c r="X53" i="8"/>
  <c r="P53" i="8"/>
  <c r="BC53" i="8"/>
  <c r="AU53" i="8"/>
  <c r="AM53" i="8"/>
  <c r="AE53" i="8"/>
  <c r="W53" i="8"/>
  <c r="O53" i="8"/>
  <c r="AL53" i="8"/>
  <c r="AD53" i="8"/>
  <c r="AT53" i="8"/>
  <c r="V53" i="8"/>
  <c r="N53" i="8"/>
  <c r="BB53" i="8"/>
  <c r="V338" i="3"/>
  <c r="V339" i="3"/>
  <c r="N338" i="3"/>
  <c r="N339" i="3"/>
  <c r="X428" i="3"/>
  <c r="AC271" i="3"/>
  <c r="H506" i="3"/>
  <c r="H497" i="3"/>
  <c r="H498" i="3" s="1"/>
  <c r="AE292" i="3"/>
  <c r="AE293" i="3"/>
  <c r="X292" i="3"/>
  <c r="X293" i="3"/>
  <c r="P292" i="3"/>
  <c r="P293" i="3"/>
  <c r="H292" i="3"/>
  <c r="H289" i="3" s="1"/>
  <c r="H293" i="3"/>
  <c r="D38" i="5"/>
  <c r="C37" i="5"/>
  <c r="J405" i="3"/>
  <c r="J406" i="3" s="1"/>
  <c r="J409" i="3" s="1"/>
  <c r="J414" i="3"/>
  <c r="AH426" i="3"/>
  <c r="AJ338" i="3"/>
  <c r="AJ339" i="3"/>
  <c r="AC338" i="3"/>
  <c r="AC339" i="3"/>
  <c r="U338" i="3"/>
  <c r="U339" i="3"/>
  <c r="M338" i="3"/>
  <c r="M339" i="3"/>
  <c r="I248" i="3"/>
  <c r="I252" i="3"/>
  <c r="I249" i="3"/>
  <c r="I262" i="3"/>
  <c r="I255" i="3"/>
  <c r="AD292" i="3"/>
  <c r="AD293" i="3"/>
  <c r="W292" i="3"/>
  <c r="W293" i="3"/>
  <c r="O292" i="3"/>
  <c r="O293" i="3"/>
  <c r="H253" i="3"/>
  <c r="H263" i="3"/>
  <c r="AB363" i="3"/>
  <c r="AC518" i="3"/>
  <c r="AC317" i="3"/>
  <c r="AI338" i="3"/>
  <c r="AI339" i="3"/>
  <c r="AB338" i="3"/>
  <c r="AB339" i="3"/>
  <c r="T338" i="3"/>
  <c r="T339" i="3"/>
  <c r="L338" i="3"/>
  <c r="L339" i="3"/>
  <c r="H510" i="3"/>
  <c r="H500" i="3"/>
  <c r="AK292" i="3"/>
  <c r="AK293" i="3"/>
  <c r="BB47" i="8"/>
  <c r="AT47" i="8"/>
  <c r="AL47" i="8"/>
  <c r="AD47" i="8"/>
  <c r="V47" i="8"/>
  <c r="N47" i="8"/>
  <c r="BA47" i="8"/>
  <c r="AS47" i="8"/>
  <c r="AK47" i="8"/>
  <c r="AC47" i="8"/>
  <c r="U47" i="8"/>
  <c r="M47" i="8"/>
  <c r="AZ47" i="8"/>
  <c r="AR47" i="8"/>
  <c r="AJ47" i="8"/>
  <c r="AB47" i="8"/>
  <c r="T47" i="8"/>
  <c r="L47" i="8"/>
  <c r="AY47" i="8"/>
  <c r="AQ47" i="8"/>
  <c r="AI47" i="8"/>
  <c r="AA47" i="8"/>
  <c r="S47" i="8"/>
  <c r="K47" i="8"/>
  <c r="BF47" i="8"/>
  <c r="AX47" i="8"/>
  <c r="AP47" i="8"/>
  <c r="AH47" i="8"/>
  <c r="Z47" i="8"/>
  <c r="R47" i="8"/>
  <c r="BE47" i="8"/>
  <c r="AW47" i="8"/>
  <c r="AO47" i="8"/>
  <c r="AG47" i="8"/>
  <c r="Y47" i="8"/>
  <c r="Q47" i="8"/>
  <c r="BD47" i="8"/>
  <c r="AV47" i="8"/>
  <c r="AN47" i="8"/>
  <c r="AF47" i="8"/>
  <c r="X47" i="8"/>
  <c r="P47" i="8"/>
  <c r="BC47" i="8"/>
  <c r="O47" i="8"/>
  <c r="AU47" i="8"/>
  <c r="AM47" i="8"/>
  <c r="AE47" i="8"/>
  <c r="W47" i="8"/>
  <c r="V292" i="3"/>
  <c r="V293" i="3"/>
  <c r="N292" i="3"/>
  <c r="N293" i="3"/>
  <c r="J243" i="3"/>
  <c r="AH338" i="3"/>
  <c r="AH339" i="3"/>
  <c r="AA338" i="3"/>
  <c r="AA339" i="3"/>
  <c r="S338" i="3"/>
  <c r="S339" i="3"/>
  <c r="K338" i="3"/>
  <c r="K339" i="3"/>
  <c r="H460" i="3"/>
  <c r="H451" i="3"/>
  <c r="H452" i="3" s="1"/>
  <c r="AJ292" i="3"/>
  <c r="AJ293" i="3"/>
  <c r="AC292" i="3"/>
  <c r="AC293" i="3"/>
  <c r="U292" i="3"/>
  <c r="U293" i="3"/>
  <c r="M292" i="3"/>
  <c r="M293" i="3"/>
  <c r="H259" i="3"/>
  <c r="H250" i="3"/>
  <c r="H251" i="3" s="1"/>
  <c r="S365" i="3"/>
  <c r="AG338" i="3"/>
  <c r="AG339" i="3"/>
  <c r="Z338" i="3"/>
  <c r="Z339" i="3"/>
  <c r="R338" i="3"/>
  <c r="R339" i="3"/>
  <c r="J338" i="3"/>
  <c r="J339" i="3"/>
  <c r="G502" i="3"/>
  <c r="H409" i="3"/>
  <c r="AI292" i="3"/>
  <c r="AI293" i="3"/>
  <c r="AB292" i="3"/>
  <c r="AB293" i="3"/>
  <c r="T292" i="3"/>
  <c r="T293" i="3"/>
  <c r="L292" i="3"/>
  <c r="L293" i="3"/>
  <c r="J444" i="3"/>
  <c r="AD472" i="3"/>
  <c r="G255" i="3"/>
  <c r="L404" i="3"/>
  <c r="L417" i="3"/>
  <c r="L403" i="3"/>
  <c r="L407" i="3"/>
  <c r="L410" i="3"/>
  <c r="I397" i="3"/>
  <c r="AF338" i="3"/>
  <c r="AF339" i="3"/>
  <c r="Y338" i="3"/>
  <c r="Y339" i="3"/>
  <c r="Q338" i="3"/>
  <c r="Q339" i="3"/>
  <c r="I338" i="3"/>
  <c r="I339" i="3"/>
  <c r="AA116" i="3"/>
  <c r="X162" i="3"/>
  <c r="H464" i="3"/>
  <c r="H454" i="3"/>
  <c r="I420" i="3"/>
  <c r="I419" i="3"/>
  <c r="AH292" i="3"/>
  <c r="AH293" i="3"/>
  <c r="AA292" i="3"/>
  <c r="AA293" i="3"/>
  <c r="S292" i="3"/>
  <c r="S293" i="3"/>
  <c r="I292" i="3"/>
  <c r="I293" i="3"/>
  <c r="AK517" i="3" l="1"/>
  <c r="AK425" i="3"/>
  <c r="AK471" i="3"/>
  <c r="AL292" i="3"/>
  <c r="AK316" i="3"/>
  <c r="AK362" i="3"/>
  <c r="AK270" i="3"/>
  <c r="AL231" i="3"/>
  <c r="G231" i="3" s="1"/>
  <c r="AL228" i="3"/>
  <c r="AL383" i="3"/>
  <c r="AL386" i="3" s="1"/>
  <c r="G383" i="3"/>
  <c r="G228" i="3"/>
  <c r="AL73" i="3"/>
  <c r="AL76" i="3" s="1"/>
  <c r="AK76" i="3"/>
  <c r="K490" i="3"/>
  <c r="L490" i="3" s="1"/>
  <c r="L499" i="3" s="1"/>
  <c r="J496" i="3"/>
  <c r="J499" i="3"/>
  <c r="J510" i="3" s="1"/>
  <c r="J509" i="3"/>
  <c r="J502" i="3"/>
  <c r="I498" i="3"/>
  <c r="I501" i="3" s="1"/>
  <c r="I505" i="3" s="1"/>
  <c r="Q164" i="3"/>
  <c r="I500" i="3"/>
  <c r="I511" i="3" s="1"/>
  <c r="S164" i="3"/>
  <c r="I335" i="3"/>
  <c r="I344" i="3" s="1"/>
  <c r="I289" i="3"/>
  <c r="I294" i="3" s="1"/>
  <c r="AL493" i="3"/>
  <c r="AL494" i="3"/>
  <c r="AL401" i="3"/>
  <c r="AL402" i="3"/>
  <c r="AL447" i="3"/>
  <c r="AL448" i="3"/>
  <c r="AL247" i="3"/>
  <c r="AL246" i="3"/>
  <c r="Q118" i="3"/>
  <c r="O398" i="3"/>
  <c r="O404" i="3" s="1"/>
  <c r="H254" i="3"/>
  <c r="H455" i="3"/>
  <c r="H465" i="3"/>
  <c r="H466" i="3"/>
  <c r="J413" i="3"/>
  <c r="AD271" i="3"/>
  <c r="Y428" i="3"/>
  <c r="X474" i="3"/>
  <c r="AE472" i="3"/>
  <c r="AD317" i="3"/>
  <c r="AI426" i="3"/>
  <c r="J419" i="3"/>
  <c r="J420" i="3"/>
  <c r="L405" i="3"/>
  <c r="L406" i="3" s="1"/>
  <c r="L409" i="3" s="1"/>
  <c r="L414" i="3"/>
  <c r="H413" i="3"/>
  <c r="H470" i="3"/>
  <c r="AC363" i="3"/>
  <c r="H340" i="3"/>
  <c r="H354" i="3"/>
  <c r="H344" i="3"/>
  <c r="H341" i="3"/>
  <c r="H347" i="3"/>
  <c r="L418" i="3"/>
  <c r="L408" i="3"/>
  <c r="Y162" i="3"/>
  <c r="T365" i="3"/>
  <c r="J248" i="3"/>
  <c r="J262" i="3"/>
  <c r="J249" i="3"/>
  <c r="J252" i="3"/>
  <c r="J255" i="3"/>
  <c r="K243" i="3"/>
  <c r="I460" i="3"/>
  <c r="I451" i="3"/>
  <c r="I452" i="3" s="1"/>
  <c r="I455" i="3" s="1"/>
  <c r="M418" i="3"/>
  <c r="M408" i="3"/>
  <c r="AB116" i="3"/>
  <c r="H511" i="3"/>
  <c r="H512" i="3"/>
  <c r="H516" i="3"/>
  <c r="K418" i="3"/>
  <c r="K408" i="3"/>
  <c r="I464" i="3"/>
  <c r="I454" i="3"/>
  <c r="M405" i="3"/>
  <c r="M406" i="3" s="1"/>
  <c r="M409" i="3" s="1"/>
  <c r="M414" i="3"/>
  <c r="H269" i="3"/>
  <c r="H501" i="3"/>
  <c r="AD518" i="3"/>
  <c r="I422" i="3"/>
  <c r="I421" i="3"/>
  <c r="I253" i="3"/>
  <c r="I263" i="3"/>
  <c r="C38" i="5"/>
  <c r="D39" i="5"/>
  <c r="I516" i="3"/>
  <c r="V319" i="3"/>
  <c r="H489" i="3"/>
  <c r="J450" i="3"/>
  <c r="J463" i="3"/>
  <c r="J449" i="3"/>
  <c r="J453" i="3"/>
  <c r="J456" i="3"/>
  <c r="K444" i="3"/>
  <c r="J497" i="3"/>
  <c r="J506" i="3"/>
  <c r="H264" i="3"/>
  <c r="H265" i="3"/>
  <c r="I259" i="3"/>
  <c r="I250" i="3"/>
  <c r="I251" i="3" s="1"/>
  <c r="J424" i="3"/>
  <c r="H295" i="3"/>
  <c r="H294" i="3"/>
  <c r="H308" i="3"/>
  <c r="H298" i="3"/>
  <c r="H301" i="3"/>
  <c r="K405" i="3"/>
  <c r="K406" i="3" s="1"/>
  <c r="K414" i="3"/>
  <c r="K90" i="3"/>
  <c r="H90" i="3"/>
  <c r="J90" i="3"/>
  <c r="I90" i="3"/>
  <c r="L90" i="3"/>
  <c r="M90" i="3"/>
  <c r="N90" i="3"/>
  <c r="O90" i="3"/>
  <c r="P90" i="3"/>
  <c r="Q90" i="3"/>
  <c r="R90" i="3"/>
  <c r="S90" i="3"/>
  <c r="T90" i="3"/>
  <c r="U90" i="3"/>
  <c r="V90" i="3"/>
  <c r="W90" i="3"/>
  <c r="X90" i="3"/>
  <c r="Y90" i="3"/>
  <c r="Z90" i="3"/>
  <c r="AA90" i="3"/>
  <c r="AB90" i="3"/>
  <c r="AC90" i="3"/>
  <c r="AD90" i="3"/>
  <c r="AE90" i="3"/>
  <c r="H19" i="8"/>
  <c r="AF90" i="3"/>
  <c r="AG90" i="3"/>
  <c r="AH90" i="3"/>
  <c r="AI90" i="3"/>
  <c r="AJ90" i="3"/>
  <c r="AK90" i="3"/>
  <c r="AL90" i="3"/>
  <c r="N404" i="3"/>
  <c r="N417" i="3"/>
  <c r="N407" i="3"/>
  <c r="N403" i="3"/>
  <c r="N410" i="3"/>
  <c r="G386" i="3" l="1"/>
  <c r="AL517" i="3"/>
  <c r="G517" i="3" s="1"/>
  <c r="AL471" i="3"/>
  <c r="G471" i="3" s="1"/>
  <c r="AL425" i="3"/>
  <c r="G425" i="3" s="1"/>
  <c r="AL316" i="3"/>
  <c r="G316" i="3" s="1"/>
  <c r="AL270" i="3"/>
  <c r="G270" i="3" s="1"/>
  <c r="AL362" i="3"/>
  <c r="G362" i="3" s="1"/>
  <c r="K495" i="3"/>
  <c r="K506" i="3" s="1"/>
  <c r="J498" i="3"/>
  <c r="J501" i="3" s="1"/>
  <c r="J505" i="3" s="1"/>
  <c r="K509" i="3"/>
  <c r="K502" i="3"/>
  <c r="G73" i="3"/>
  <c r="K496" i="3"/>
  <c r="G76" i="3"/>
  <c r="AL161" i="3"/>
  <c r="AL115" i="3"/>
  <c r="AL207" i="3"/>
  <c r="AK207" i="3"/>
  <c r="AK115" i="3"/>
  <c r="AK161" i="3"/>
  <c r="K499" i="3"/>
  <c r="I489" i="3"/>
  <c r="L509" i="3"/>
  <c r="M490" i="3"/>
  <c r="N490" i="3" s="1"/>
  <c r="L496" i="3"/>
  <c r="L502" i="3"/>
  <c r="L495" i="3"/>
  <c r="L497" i="3" s="1"/>
  <c r="J500" i="3"/>
  <c r="J511" i="3" s="1"/>
  <c r="I512" i="3"/>
  <c r="U164" i="3"/>
  <c r="P398" i="3"/>
  <c r="P403" i="3" s="1"/>
  <c r="X273" i="3"/>
  <c r="Y273" i="3"/>
  <c r="I354" i="3"/>
  <c r="I340" i="3"/>
  <c r="I351" i="3" s="1"/>
  <c r="J335" i="3"/>
  <c r="K335" i="3" s="1"/>
  <c r="K341" i="3" s="1"/>
  <c r="I341" i="3"/>
  <c r="I347" i="3"/>
  <c r="I308" i="3"/>
  <c r="W520" i="3"/>
  <c r="I301" i="3"/>
  <c r="I295" i="3"/>
  <c r="J289" i="3"/>
  <c r="K289" i="3" s="1"/>
  <c r="L289" i="3" s="1"/>
  <c r="L298" i="3" s="1"/>
  <c r="I298" i="3"/>
  <c r="I299" i="3" s="1"/>
  <c r="L397" i="3"/>
  <c r="O407" i="3"/>
  <c r="O418" i="3" s="1"/>
  <c r="R118" i="3"/>
  <c r="O410" i="3"/>
  <c r="O403" i="3"/>
  <c r="O405" i="3" s="1"/>
  <c r="O406" i="3" s="1"/>
  <c r="O409" i="3" s="1"/>
  <c r="V164" i="3"/>
  <c r="K409" i="3"/>
  <c r="I254" i="3"/>
  <c r="D40" i="5"/>
  <c r="C39" i="5"/>
  <c r="L413" i="3"/>
  <c r="AG91" i="3"/>
  <c r="AG92" i="3"/>
  <c r="Z91" i="3"/>
  <c r="Z92" i="3"/>
  <c r="R91" i="3"/>
  <c r="R92" i="3"/>
  <c r="J91" i="3"/>
  <c r="J92" i="3"/>
  <c r="E136" i="3"/>
  <c r="H505" i="3"/>
  <c r="L243" i="3"/>
  <c r="J259" i="3"/>
  <c r="J250" i="3"/>
  <c r="J251" i="3" s="1"/>
  <c r="J254" i="3" s="1"/>
  <c r="Z162" i="3"/>
  <c r="Z428" i="3"/>
  <c r="G301" i="3"/>
  <c r="I470" i="3"/>
  <c r="AD363" i="3"/>
  <c r="H421" i="3"/>
  <c r="H422" i="3"/>
  <c r="Y474" i="3"/>
  <c r="M413" i="3"/>
  <c r="H258" i="3"/>
  <c r="AF91" i="3"/>
  <c r="AF92" i="3"/>
  <c r="Y91" i="3"/>
  <c r="Y92" i="3"/>
  <c r="Q91" i="3"/>
  <c r="Q92" i="3"/>
  <c r="H91" i="3"/>
  <c r="H88" i="3" s="1"/>
  <c r="H92" i="3"/>
  <c r="L444" i="3"/>
  <c r="J454" i="3"/>
  <c r="J464" i="3"/>
  <c r="K500" i="3"/>
  <c r="K510" i="3"/>
  <c r="W319" i="3"/>
  <c r="AE518" i="3"/>
  <c r="M424" i="3"/>
  <c r="K419" i="3"/>
  <c r="K420" i="3"/>
  <c r="AC116" i="3"/>
  <c r="H342" i="3"/>
  <c r="H343" i="3" s="1"/>
  <c r="H351" i="3"/>
  <c r="L424" i="3"/>
  <c r="U365" i="3"/>
  <c r="G347" i="3"/>
  <c r="AE271" i="3"/>
  <c r="J421" i="3"/>
  <c r="J422" i="3"/>
  <c r="S91" i="3"/>
  <c r="S92" i="3"/>
  <c r="L510" i="3"/>
  <c r="L500" i="3"/>
  <c r="H355" i="3"/>
  <c r="H345" i="3"/>
  <c r="AY19" i="8"/>
  <c r="AQ19" i="8"/>
  <c r="AI19" i="8"/>
  <c r="AA19" i="8"/>
  <c r="S19" i="8"/>
  <c r="K19" i="8"/>
  <c r="BF19" i="8"/>
  <c r="AX19" i="8"/>
  <c r="AP19" i="8"/>
  <c r="AH19" i="8"/>
  <c r="Z19" i="8"/>
  <c r="R19" i="8"/>
  <c r="BE19" i="8"/>
  <c r="AW19" i="8"/>
  <c r="AO19" i="8"/>
  <c r="AG19" i="8"/>
  <c r="Y19" i="8"/>
  <c r="Q19" i="8"/>
  <c r="BD19" i="8"/>
  <c r="AV19" i="8"/>
  <c r="AN19" i="8"/>
  <c r="AF19" i="8"/>
  <c r="X19" i="8"/>
  <c r="P19" i="8"/>
  <c r="BC19" i="8"/>
  <c r="AU19" i="8"/>
  <c r="AM19" i="8"/>
  <c r="AE19" i="8"/>
  <c r="W19" i="8"/>
  <c r="O19" i="8"/>
  <c r="BB19" i="8"/>
  <c r="AT19" i="8"/>
  <c r="AL19" i="8"/>
  <c r="AD19" i="8"/>
  <c r="V19" i="8"/>
  <c r="N19" i="8"/>
  <c r="BA19" i="8"/>
  <c r="AS19" i="8"/>
  <c r="AK19" i="8"/>
  <c r="AC19" i="8"/>
  <c r="U19" i="8"/>
  <c r="M19" i="8"/>
  <c r="T19" i="8"/>
  <c r="AB19" i="8"/>
  <c r="L19" i="8"/>
  <c r="AZ19" i="8"/>
  <c r="AR19" i="8"/>
  <c r="AJ19" i="8"/>
  <c r="X91" i="3"/>
  <c r="X92" i="3"/>
  <c r="K91" i="3"/>
  <c r="K92" i="3"/>
  <c r="N414" i="3"/>
  <c r="N405" i="3"/>
  <c r="N406" i="3" s="1"/>
  <c r="AE91" i="3"/>
  <c r="AE92" i="3"/>
  <c r="K424" i="3"/>
  <c r="J516" i="3"/>
  <c r="I265" i="3"/>
  <c r="I264" i="3"/>
  <c r="I465" i="3"/>
  <c r="I466" i="3"/>
  <c r="K249" i="3"/>
  <c r="K248" i="3"/>
  <c r="K262" i="3"/>
  <c r="K252" i="3"/>
  <c r="K255" i="3"/>
  <c r="H242" i="3"/>
  <c r="AF472" i="3"/>
  <c r="AH91" i="3"/>
  <c r="AH92" i="3"/>
  <c r="I91" i="3"/>
  <c r="I92" i="3"/>
  <c r="P91" i="3"/>
  <c r="P92" i="3"/>
  <c r="J460" i="3"/>
  <c r="J451" i="3"/>
  <c r="J452" i="3" s="1"/>
  <c r="AL91" i="3"/>
  <c r="AL92" i="3"/>
  <c r="W91" i="3"/>
  <c r="W92" i="3"/>
  <c r="O91" i="3"/>
  <c r="O92" i="3"/>
  <c r="H309" i="3"/>
  <c r="H299" i="3"/>
  <c r="K449" i="3"/>
  <c r="K453" i="3"/>
  <c r="K463" i="3"/>
  <c r="K450" i="3"/>
  <c r="K456" i="3"/>
  <c r="H443" i="3"/>
  <c r="N408" i="3"/>
  <c r="N418" i="3"/>
  <c r="AK91" i="3"/>
  <c r="AK92" i="3"/>
  <c r="AD91" i="3"/>
  <c r="AD92" i="3"/>
  <c r="V91" i="3"/>
  <c r="V92" i="3"/>
  <c r="N91" i="3"/>
  <c r="N92" i="3"/>
  <c r="I269" i="3"/>
  <c r="M420" i="3"/>
  <c r="M419" i="3"/>
  <c r="J263" i="3"/>
  <c r="J253" i="3"/>
  <c r="I355" i="3"/>
  <c r="I345" i="3"/>
  <c r="H459" i="3"/>
  <c r="I296" i="3"/>
  <c r="I305" i="3"/>
  <c r="AJ91" i="3"/>
  <c r="AJ92" i="3"/>
  <c r="AC91" i="3"/>
  <c r="AC92" i="3"/>
  <c r="U91" i="3"/>
  <c r="U92" i="3"/>
  <c r="M91" i="3"/>
  <c r="M92" i="3"/>
  <c r="H305" i="3"/>
  <c r="H296" i="3"/>
  <c r="H297" i="3" s="1"/>
  <c r="L420" i="3"/>
  <c r="L419" i="3"/>
  <c r="AA91" i="3"/>
  <c r="AA92" i="3"/>
  <c r="AI91" i="3"/>
  <c r="AI92" i="3"/>
  <c r="AB91" i="3"/>
  <c r="AB92" i="3"/>
  <c r="T91" i="3"/>
  <c r="T92" i="3"/>
  <c r="L91" i="3"/>
  <c r="L92" i="3"/>
  <c r="I513" i="3"/>
  <c r="I514" i="3"/>
  <c r="H334" i="3"/>
  <c r="I459" i="3"/>
  <c r="AJ426" i="3"/>
  <c r="AE317" i="3"/>
  <c r="K497" i="3" l="1"/>
  <c r="K498" i="3" s="1"/>
  <c r="K501" i="3" s="1"/>
  <c r="G115" i="3"/>
  <c r="G161" i="3"/>
  <c r="L498" i="3"/>
  <c r="L501" i="3" s="1"/>
  <c r="L505" i="3" s="1"/>
  <c r="J489" i="3"/>
  <c r="M509" i="3"/>
  <c r="M496" i="3"/>
  <c r="M499" i="3"/>
  <c r="M495" i="3"/>
  <c r="M497" i="3" s="1"/>
  <c r="G207" i="3"/>
  <c r="M502" i="3"/>
  <c r="L506" i="3"/>
  <c r="L516" i="3" s="1"/>
  <c r="I309" i="3"/>
  <c r="I315" i="3" s="1"/>
  <c r="I342" i="3"/>
  <c r="I343" i="3" s="1"/>
  <c r="I346" i="3" s="1"/>
  <c r="I350" i="3" s="1"/>
  <c r="P404" i="3"/>
  <c r="P407" i="3"/>
  <c r="P408" i="3" s="1"/>
  <c r="J512" i="3"/>
  <c r="O414" i="3"/>
  <c r="T164" i="3"/>
  <c r="K294" i="3"/>
  <c r="K296" i="3" s="1"/>
  <c r="I297" i="3"/>
  <c r="I300" i="3" s="1"/>
  <c r="I304" i="3" s="1"/>
  <c r="K354" i="3"/>
  <c r="O417" i="3"/>
  <c r="Q398" i="3"/>
  <c r="Q404" i="3" s="1"/>
  <c r="M397" i="3"/>
  <c r="P410" i="3"/>
  <c r="K347" i="3"/>
  <c r="K344" i="3"/>
  <c r="K345" i="3" s="1"/>
  <c r="K301" i="3"/>
  <c r="L294" i="3"/>
  <c r="L305" i="3" s="1"/>
  <c r="J347" i="3"/>
  <c r="K340" i="3"/>
  <c r="K351" i="3" s="1"/>
  <c r="K298" i="3"/>
  <c r="K299" i="3" s="1"/>
  <c r="J344" i="3"/>
  <c r="J355" i="3" s="1"/>
  <c r="L335" i="3"/>
  <c r="M335" i="3" s="1"/>
  <c r="M341" i="3" s="1"/>
  <c r="J354" i="3"/>
  <c r="J340" i="3"/>
  <c r="J342" i="3" s="1"/>
  <c r="K308" i="3"/>
  <c r="L301" i="3"/>
  <c r="J341" i="3"/>
  <c r="M289" i="3"/>
  <c r="M294" i="3" s="1"/>
  <c r="I288" i="3"/>
  <c r="K295" i="3"/>
  <c r="L295" i="3"/>
  <c r="J301" i="3"/>
  <c r="L308" i="3"/>
  <c r="J308" i="3"/>
  <c r="H288" i="3"/>
  <c r="J295" i="3"/>
  <c r="X520" i="3"/>
  <c r="J298" i="3"/>
  <c r="J309" i="3" s="1"/>
  <c r="J294" i="3"/>
  <c r="J305" i="3" s="1"/>
  <c r="O408" i="3"/>
  <c r="O419" i="3" s="1"/>
  <c r="I88" i="3"/>
  <c r="I94" i="3" s="1"/>
  <c r="S118" i="3"/>
  <c r="W164" i="3"/>
  <c r="O413" i="3"/>
  <c r="N409" i="3"/>
  <c r="J455" i="3"/>
  <c r="H467" i="3"/>
  <c r="H468" i="3"/>
  <c r="V365" i="3"/>
  <c r="H266" i="3"/>
  <c r="H267" i="3"/>
  <c r="AE363" i="3"/>
  <c r="AA162" i="3"/>
  <c r="H513" i="3"/>
  <c r="H514" i="3"/>
  <c r="H300" i="3"/>
  <c r="K516" i="3"/>
  <c r="H346" i="3"/>
  <c r="P414" i="3"/>
  <c r="P405" i="3"/>
  <c r="J465" i="3"/>
  <c r="J466" i="3"/>
  <c r="I361" i="3"/>
  <c r="I136" i="3"/>
  <c r="K136" i="3"/>
  <c r="H136" i="3"/>
  <c r="J136" i="3"/>
  <c r="L136" i="3"/>
  <c r="M136" i="3"/>
  <c r="N136" i="3"/>
  <c r="O136" i="3"/>
  <c r="P136" i="3"/>
  <c r="Q136" i="3"/>
  <c r="R136" i="3"/>
  <c r="S136" i="3"/>
  <c r="T136" i="3"/>
  <c r="U136" i="3"/>
  <c r="V136" i="3"/>
  <c r="W136" i="3"/>
  <c r="X136" i="3"/>
  <c r="Y136" i="3"/>
  <c r="Z136" i="3"/>
  <c r="AA136" i="3"/>
  <c r="AB136" i="3"/>
  <c r="AC136" i="3"/>
  <c r="AD136" i="3"/>
  <c r="AE136" i="3"/>
  <c r="AF136" i="3"/>
  <c r="AG136" i="3"/>
  <c r="H25" i="8"/>
  <c r="AH136" i="3"/>
  <c r="AI136" i="3"/>
  <c r="AJ136" i="3"/>
  <c r="AK136" i="3"/>
  <c r="AL136" i="3"/>
  <c r="AF271" i="3"/>
  <c r="H361" i="3"/>
  <c r="K413" i="3"/>
  <c r="K263" i="3"/>
  <c r="K253" i="3"/>
  <c r="H357" i="3"/>
  <c r="H356" i="3"/>
  <c r="M422" i="3"/>
  <c r="M421" i="3"/>
  <c r="AA428" i="3"/>
  <c r="H315" i="3"/>
  <c r="AF518" i="3"/>
  <c r="I467" i="3"/>
  <c r="I468" i="3"/>
  <c r="I357" i="3"/>
  <c r="I356" i="3"/>
  <c r="K464" i="3"/>
  <c r="K454" i="3"/>
  <c r="J470" i="3"/>
  <c r="AG472" i="3"/>
  <c r="AD116" i="3"/>
  <c r="L449" i="3"/>
  <c r="L453" i="3"/>
  <c r="L450" i="3"/>
  <c r="L463" i="3"/>
  <c r="L456" i="3"/>
  <c r="I443" i="3"/>
  <c r="M444" i="3"/>
  <c r="J258" i="3"/>
  <c r="N420" i="3"/>
  <c r="N419" i="3"/>
  <c r="K451" i="3"/>
  <c r="K452" i="3" s="1"/>
  <c r="K455" i="3" s="1"/>
  <c r="K460" i="3"/>
  <c r="K250" i="3"/>
  <c r="K251" i="3" s="1"/>
  <c r="K259" i="3"/>
  <c r="L511" i="3"/>
  <c r="L512" i="3"/>
  <c r="Z474" i="3"/>
  <c r="M510" i="3"/>
  <c r="M500" i="3"/>
  <c r="J269" i="3"/>
  <c r="I258" i="3"/>
  <c r="J513" i="3"/>
  <c r="J514" i="3"/>
  <c r="J264" i="3"/>
  <c r="J265" i="3"/>
  <c r="I310" i="3"/>
  <c r="I311" i="3"/>
  <c r="N424" i="3"/>
  <c r="K511" i="3"/>
  <c r="K512" i="3"/>
  <c r="N496" i="3"/>
  <c r="N509" i="3"/>
  <c r="N495" i="3"/>
  <c r="N499" i="3"/>
  <c r="N502" i="3"/>
  <c r="K489" i="3"/>
  <c r="O490" i="3"/>
  <c r="L489" i="3" s="1"/>
  <c r="AF317" i="3"/>
  <c r="AK426" i="3"/>
  <c r="X319" i="3"/>
  <c r="H311" i="3"/>
  <c r="H310" i="3"/>
  <c r="L299" i="3"/>
  <c r="L309" i="3"/>
  <c r="H94" i="3"/>
  <c r="H93" i="3"/>
  <c r="H97" i="3" s="1"/>
  <c r="H107" i="3"/>
  <c r="H100" i="3"/>
  <c r="L262" i="3"/>
  <c r="L249" i="3"/>
  <c r="L252" i="3"/>
  <c r="L248" i="3"/>
  <c r="L255" i="3"/>
  <c r="I242" i="3"/>
  <c r="M243" i="3"/>
  <c r="N243" i="3" s="1"/>
  <c r="L421" i="3"/>
  <c r="L422" i="3"/>
  <c r="C40" i="5"/>
  <c r="D41" i="5"/>
  <c r="M498" i="3" l="1"/>
  <c r="M501" i="3" s="1"/>
  <c r="M505" i="3" s="1"/>
  <c r="M506" i="3"/>
  <c r="M516" i="3" s="1"/>
  <c r="O424" i="3"/>
  <c r="P418" i="3"/>
  <c r="Q407" i="3"/>
  <c r="Q408" i="3" s="1"/>
  <c r="J296" i="3"/>
  <c r="J297" i="3" s="1"/>
  <c r="J300" i="3" s="1"/>
  <c r="J304" i="3" s="1"/>
  <c r="K305" i="3"/>
  <c r="P406" i="3"/>
  <c r="P409" i="3" s="1"/>
  <c r="P413" i="3" s="1"/>
  <c r="J345" i="3"/>
  <c r="J357" i="3" s="1"/>
  <c r="M308" i="3"/>
  <c r="K342" i="3"/>
  <c r="K343" i="3" s="1"/>
  <c r="K346" i="3" s="1"/>
  <c r="K350" i="3" s="1"/>
  <c r="J334" i="3"/>
  <c r="J88" i="3"/>
  <c r="J94" i="3" s="1"/>
  <c r="I93" i="3"/>
  <c r="I97" i="3" s="1"/>
  <c r="I98" i="3" s="1"/>
  <c r="L347" i="3"/>
  <c r="L344" i="3"/>
  <c r="L355" i="3" s="1"/>
  <c r="M344" i="3"/>
  <c r="M355" i="3" s="1"/>
  <c r="L341" i="3"/>
  <c r="Q403" i="3"/>
  <c r="Q405" i="3" s="1"/>
  <c r="Q406" i="3" s="1"/>
  <c r="N397" i="3"/>
  <c r="Q410" i="3"/>
  <c r="R398" i="3"/>
  <c r="Q417" i="3" s="1"/>
  <c r="P417" i="3"/>
  <c r="J288" i="3"/>
  <c r="K355" i="3"/>
  <c r="K361" i="3" s="1"/>
  <c r="I100" i="3"/>
  <c r="J343" i="3"/>
  <c r="J346" i="3" s="1"/>
  <c r="Z273" i="3"/>
  <c r="N335" i="3"/>
  <c r="N344" i="3" s="1"/>
  <c r="L296" i="3"/>
  <c r="L297" i="3" s="1"/>
  <c r="L300" i="3" s="1"/>
  <c r="L304" i="3" s="1"/>
  <c r="M301" i="3"/>
  <c r="I334" i="3"/>
  <c r="M347" i="3"/>
  <c r="K297" i="3"/>
  <c r="K300" i="3" s="1"/>
  <c r="K304" i="3" s="1"/>
  <c r="J351" i="3"/>
  <c r="J361" i="3" s="1"/>
  <c r="K309" i="3"/>
  <c r="M340" i="3"/>
  <c r="M351" i="3" s="1"/>
  <c r="M298" i="3"/>
  <c r="M299" i="3" s="1"/>
  <c r="L340" i="3"/>
  <c r="L351" i="3" s="1"/>
  <c r="M354" i="3"/>
  <c r="M295" i="3"/>
  <c r="N289" i="3"/>
  <c r="N295" i="3" s="1"/>
  <c r="L354" i="3"/>
  <c r="I107" i="3"/>
  <c r="Y520" i="3"/>
  <c r="J299" i="3"/>
  <c r="J310" i="3" s="1"/>
  <c r="O420" i="3"/>
  <c r="X164" i="3"/>
  <c r="T118" i="3"/>
  <c r="K254" i="3"/>
  <c r="H98" i="3"/>
  <c r="H108" i="3"/>
  <c r="N137" i="3"/>
  <c r="N138" i="3"/>
  <c r="L310" i="3"/>
  <c r="L311" i="3"/>
  <c r="K356" i="3"/>
  <c r="K357" i="3"/>
  <c r="I267" i="3"/>
  <c r="I266" i="3"/>
  <c r="M511" i="3"/>
  <c r="M512" i="3"/>
  <c r="K459" i="3"/>
  <c r="L460" i="3"/>
  <c r="L451" i="3"/>
  <c r="L452" i="3" s="1"/>
  <c r="AE116" i="3"/>
  <c r="AJ137" i="3"/>
  <c r="AJ138" i="3"/>
  <c r="AC137" i="3"/>
  <c r="AC138" i="3"/>
  <c r="U137" i="3"/>
  <c r="U138" i="3"/>
  <c r="M137" i="3"/>
  <c r="M138" i="3"/>
  <c r="N413" i="3"/>
  <c r="J266" i="3"/>
  <c r="J267" i="3"/>
  <c r="P419" i="3"/>
  <c r="P420" i="3"/>
  <c r="AI137" i="3"/>
  <c r="AI138" i="3"/>
  <c r="AB137" i="3"/>
  <c r="AB138" i="3"/>
  <c r="T137" i="3"/>
  <c r="T138" i="3"/>
  <c r="L137" i="3"/>
  <c r="L138" i="3"/>
  <c r="AB162" i="3"/>
  <c r="W365" i="3"/>
  <c r="N262" i="3"/>
  <c r="N248" i="3"/>
  <c r="N252" i="3"/>
  <c r="N249" i="3"/>
  <c r="N255" i="3"/>
  <c r="K242" i="3"/>
  <c r="AD137" i="3"/>
  <c r="AD138" i="3"/>
  <c r="O243" i="3"/>
  <c r="L242" i="3" s="1"/>
  <c r="G100" i="3"/>
  <c r="N497" i="3"/>
  <c r="N498" i="3" s="1"/>
  <c r="N501" i="3" s="1"/>
  <c r="N506" i="3"/>
  <c r="N444" i="3"/>
  <c r="O444" i="3" s="1"/>
  <c r="L443" i="3" s="1"/>
  <c r="K465" i="3"/>
  <c r="K466" i="3"/>
  <c r="AH137" i="3"/>
  <c r="AH138" i="3"/>
  <c r="AA137" i="3"/>
  <c r="AA138" i="3"/>
  <c r="S137" i="3"/>
  <c r="S138" i="3"/>
  <c r="J137" i="3"/>
  <c r="J138" i="3"/>
  <c r="H304" i="3"/>
  <c r="L513" i="3"/>
  <c r="L514" i="3"/>
  <c r="N510" i="3"/>
  <c r="N500" i="3"/>
  <c r="K269" i="3"/>
  <c r="AY25" i="8"/>
  <c r="AQ25" i="8"/>
  <c r="AI25" i="8"/>
  <c r="AA25" i="8"/>
  <c r="S25" i="8"/>
  <c r="K25" i="8"/>
  <c r="BF25" i="8"/>
  <c r="AX25" i="8"/>
  <c r="AP25" i="8"/>
  <c r="AH25" i="8"/>
  <c r="Z25" i="8"/>
  <c r="R25" i="8"/>
  <c r="BE25" i="8"/>
  <c r="AW25" i="8"/>
  <c r="AO25" i="8"/>
  <c r="AG25" i="8"/>
  <c r="Y25" i="8"/>
  <c r="Q25" i="8"/>
  <c r="BD25" i="8"/>
  <c r="AV25" i="8"/>
  <c r="AN25" i="8"/>
  <c r="AF25" i="8"/>
  <c r="X25" i="8"/>
  <c r="P25" i="8"/>
  <c r="BC25" i="8"/>
  <c r="AU25" i="8"/>
  <c r="AM25" i="8"/>
  <c r="AE25" i="8"/>
  <c r="W25" i="8"/>
  <c r="O25" i="8"/>
  <c r="BB25" i="8"/>
  <c r="AT25" i="8"/>
  <c r="AL25" i="8"/>
  <c r="AD25" i="8"/>
  <c r="V25" i="8"/>
  <c r="N25" i="8"/>
  <c r="BA25" i="8"/>
  <c r="AS25" i="8"/>
  <c r="AK25" i="8"/>
  <c r="AC25" i="8"/>
  <c r="U25" i="8"/>
  <c r="M25" i="8"/>
  <c r="T25" i="8"/>
  <c r="L25" i="8"/>
  <c r="AZ25" i="8"/>
  <c r="AR25" i="8"/>
  <c r="AJ25" i="8"/>
  <c r="AB25" i="8"/>
  <c r="Z137" i="3"/>
  <c r="Z138" i="3"/>
  <c r="R137" i="3"/>
  <c r="R138" i="3"/>
  <c r="H137" i="3"/>
  <c r="H134" i="3" s="1"/>
  <c r="H138" i="3"/>
  <c r="O422" i="3"/>
  <c r="O421" i="3"/>
  <c r="L464" i="3"/>
  <c r="L454" i="3"/>
  <c r="AK137" i="3"/>
  <c r="AK138" i="3"/>
  <c r="L259" i="3"/>
  <c r="L250" i="3"/>
  <c r="L251" i="3" s="1"/>
  <c r="M262" i="3"/>
  <c r="M252" i="3"/>
  <c r="M249" i="3"/>
  <c r="M248" i="3"/>
  <c r="M255" i="3"/>
  <c r="J242" i="3"/>
  <c r="L263" i="3"/>
  <c r="L253" i="3"/>
  <c r="Y319" i="3"/>
  <c r="K310" i="3"/>
  <c r="K311" i="3"/>
  <c r="AH472" i="3"/>
  <c r="K421" i="3"/>
  <c r="K422" i="3"/>
  <c r="AG137" i="3"/>
  <c r="AG138" i="3"/>
  <c r="Y137" i="3"/>
  <c r="Y138" i="3"/>
  <c r="Q137" i="3"/>
  <c r="Q138" i="3"/>
  <c r="K137" i="3"/>
  <c r="K138" i="3"/>
  <c r="H350" i="3"/>
  <c r="L315" i="3"/>
  <c r="AA474" i="3"/>
  <c r="M450" i="3"/>
  <c r="M463" i="3"/>
  <c r="M449" i="3"/>
  <c r="M453" i="3"/>
  <c r="M456" i="3"/>
  <c r="J443" i="3"/>
  <c r="V137" i="3"/>
  <c r="V138" i="3"/>
  <c r="D42" i="5"/>
  <c r="C41" i="5"/>
  <c r="M296" i="3"/>
  <c r="M305" i="3"/>
  <c r="I312" i="3"/>
  <c r="I313" i="3"/>
  <c r="AG317" i="3"/>
  <c r="O496" i="3"/>
  <c r="O495" i="3"/>
  <c r="O499" i="3"/>
  <c r="O502" i="3"/>
  <c r="P490" i="3"/>
  <c r="O509" i="3" s="1"/>
  <c r="K265" i="3"/>
  <c r="K264" i="3"/>
  <c r="AF137" i="3"/>
  <c r="AF138" i="3"/>
  <c r="X137" i="3"/>
  <c r="X138" i="3"/>
  <c r="P137" i="3"/>
  <c r="P138" i="3"/>
  <c r="I137" i="3"/>
  <c r="I138" i="3"/>
  <c r="AF363" i="3"/>
  <c r="J459" i="3"/>
  <c r="AL426" i="3"/>
  <c r="G426" i="3" s="1"/>
  <c r="G392" i="3"/>
  <c r="K470" i="3"/>
  <c r="J315" i="3"/>
  <c r="H104" i="3"/>
  <c r="H95" i="3"/>
  <c r="H96" i="3" s="1"/>
  <c r="I358" i="3"/>
  <c r="I359" i="3"/>
  <c r="AG518" i="3"/>
  <c r="AB428" i="3"/>
  <c r="AG271" i="3"/>
  <c r="AL137" i="3"/>
  <c r="AL138" i="3"/>
  <c r="AE137" i="3"/>
  <c r="AE138" i="3"/>
  <c r="W137" i="3"/>
  <c r="W138" i="3"/>
  <c r="O137" i="3"/>
  <c r="O138" i="3"/>
  <c r="K505" i="3"/>
  <c r="M427" i="3" l="1"/>
  <c r="L427" i="3"/>
  <c r="I427" i="3"/>
  <c r="N427" i="3"/>
  <c r="J427" i="3"/>
  <c r="H427" i="3"/>
  <c r="K427" i="3"/>
  <c r="O427" i="3"/>
  <c r="P427" i="3"/>
  <c r="Q427" i="3"/>
  <c r="R427" i="3"/>
  <c r="S427" i="3"/>
  <c r="T427" i="3"/>
  <c r="U427" i="3"/>
  <c r="V427" i="3"/>
  <c r="W427" i="3"/>
  <c r="X427" i="3"/>
  <c r="Y427" i="3"/>
  <c r="Z427" i="3"/>
  <c r="AA427" i="3"/>
  <c r="AB427" i="3"/>
  <c r="AC427" i="3"/>
  <c r="AD427" i="3"/>
  <c r="AE427" i="3"/>
  <c r="AF427" i="3"/>
  <c r="AG427" i="3"/>
  <c r="AH427" i="3"/>
  <c r="AI427" i="3"/>
  <c r="AJ427" i="3"/>
  <c r="AK427" i="3"/>
  <c r="AL427" i="3"/>
  <c r="L345" i="3"/>
  <c r="L357" i="3" s="1"/>
  <c r="Q418" i="3"/>
  <c r="M345" i="3"/>
  <c r="M357" i="3" s="1"/>
  <c r="P424" i="3"/>
  <c r="K315" i="3"/>
  <c r="N294" i="3"/>
  <c r="N296" i="3" s="1"/>
  <c r="N297" i="3" s="1"/>
  <c r="N300" i="3" s="1"/>
  <c r="J311" i="3"/>
  <c r="L342" i="3"/>
  <c r="L343" i="3" s="1"/>
  <c r="L346" i="3" s="1"/>
  <c r="J356" i="3"/>
  <c r="S398" i="3"/>
  <c r="R417" i="3" s="1"/>
  <c r="I108" i="3"/>
  <c r="N354" i="3"/>
  <c r="R410" i="3"/>
  <c r="R404" i="3"/>
  <c r="R407" i="3"/>
  <c r="R408" i="3" s="1"/>
  <c r="O397" i="3"/>
  <c r="R403" i="3"/>
  <c r="R405" i="3" s="1"/>
  <c r="I104" i="3"/>
  <c r="M309" i="3"/>
  <c r="M315" i="3" s="1"/>
  <c r="Q414" i="3"/>
  <c r="K88" i="3"/>
  <c r="L88" i="3" s="1"/>
  <c r="L107" i="3" s="1"/>
  <c r="J93" i="3"/>
  <c r="J95" i="3" s="1"/>
  <c r="J96" i="3" s="1"/>
  <c r="J99" i="3" s="1"/>
  <c r="J100" i="3"/>
  <c r="J107" i="3"/>
  <c r="I95" i="3"/>
  <c r="I96" i="3" s="1"/>
  <c r="I99" i="3" s="1"/>
  <c r="I103" i="3" s="1"/>
  <c r="N341" i="3"/>
  <c r="O335" i="3"/>
  <c r="L334" i="3" s="1"/>
  <c r="K334" i="3"/>
  <c r="N340" i="3"/>
  <c r="N342" i="3" s="1"/>
  <c r="O289" i="3"/>
  <c r="L288" i="3" s="1"/>
  <c r="K288" i="3"/>
  <c r="N301" i="3"/>
  <c r="N308" i="3"/>
  <c r="N298" i="3"/>
  <c r="N299" i="3" s="1"/>
  <c r="AB273" i="3"/>
  <c r="AA273" i="3"/>
  <c r="N347" i="3"/>
  <c r="M297" i="3"/>
  <c r="M300" i="3" s="1"/>
  <c r="M342" i="3"/>
  <c r="M343" i="3" s="1"/>
  <c r="M346" i="3" s="1"/>
  <c r="M350" i="3" s="1"/>
  <c r="Z520" i="3"/>
  <c r="I134" i="3"/>
  <c r="I153" i="3" s="1"/>
  <c r="U118" i="3"/>
  <c r="V118" i="3"/>
  <c r="H99" i="3"/>
  <c r="Q409" i="3"/>
  <c r="L254" i="3"/>
  <c r="O450" i="3"/>
  <c r="O449" i="3"/>
  <c r="O453" i="3"/>
  <c r="O456" i="3"/>
  <c r="P444" i="3"/>
  <c r="O463" i="3" s="1"/>
  <c r="L455" i="3"/>
  <c r="R418" i="3"/>
  <c r="AC428" i="3"/>
  <c r="AI472" i="3"/>
  <c r="M513" i="3"/>
  <c r="M514" i="3"/>
  <c r="H312" i="3"/>
  <c r="H313" i="3"/>
  <c r="X365" i="3"/>
  <c r="L470" i="3"/>
  <c r="K258" i="3"/>
  <c r="I109" i="3"/>
  <c r="I110" i="3"/>
  <c r="H87" i="3"/>
  <c r="H140" i="3"/>
  <c r="H139" i="3"/>
  <c r="H143" i="3" s="1"/>
  <c r="H153" i="3"/>
  <c r="H146" i="3"/>
  <c r="N511" i="3"/>
  <c r="N512" i="3"/>
  <c r="AF116" i="3"/>
  <c r="P496" i="3"/>
  <c r="P499" i="3"/>
  <c r="P495" i="3"/>
  <c r="P502" i="3"/>
  <c r="M489" i="3"/>
  <c r="Q490" i="3"/>
  <c r="P509" i="3" s="1"/>
  <c r="AH317" i="3"/>
  <c r="D43" i="5"/>
  <c r="C42" i="5"/>
  <c r="M464" i="3"/>
  <c r="M454" i="3"/>
  <c r="L312" i="3"/>
  <c r="L313" i="3"/>
  <c r="P421" i="3"/>
  <c r="P422" i="3"/>
  <c r="AC162" i="3"/>
  <c r="N422" i="3"/>
  <c r="N421" i="3"/>
  <c r="H109" i="3"/>
  <c r="H110" i="3"/>
  <c r="AH518" i="3"/>
  <c r="M451" i="3"/>
  <c r="M452" i="3" s="1"/>
  <c r="M455" i="3" s="1"/>
  <c r="M460" i="3"/>
  <c r="H359" i="3"/>
  <c r="H358" i="3"/>
  <c r="M259" i="3"/>
  <c r="M250" i="3"/>
  <c r="M251" i="3" s="1"/>
  <c r="M254" i="3" s="1"/>
  <c r="N450" i="3"/>
  <c r="N463" i="3"/>
  <c r="N449" i="3"/>
  <c r="N453" i="3"/>
  <c r="N456" i="3"/>
  <c r="K443" i="3"/>
  <c r="N516" i="3"/>
  <c r="O248" i="3"/>
  <c r="O252" i="3"/>
  <c r="O249" i="3"/>
  <c r="O255" i="3"/>
  <c r="P243" i="3"/>
  <c r="O262" i="3" s="1"/>
  <c r="K467" i="3"/>
  <c r="K468" i="3"/>
  <c r="J467" i="3"/>
  <c r="J468" i="3"/>
  <c r="N505" i="3"/>
  <c r="N253" i="3"/>
  <c r="N263" i="3"/>
  <c r="Q419" i="3"/>
  <c r="Q420" i="3"/>
  <c r="Z319" i="3"/>
  <c r="N250" i="3"/>
  <c r="N251" i="3" s="1"/>
  <c r="N254" i="3" s="1"/>
  <c r="N259" i="3"/>
  <c r="N355" i="3"/>
  <c r="N345" i="3"/>
  <c r="J313" i="3"/>
  <c r="J312" i="3"/>
  <c r="K313" i="3"/>
  <c r="K312" i="3"/>
  <c r="J350" i="3"/>
  <c r="AH271" i="3"/>
  <c r="J59" i="8"/>
  <c r="O510" i="3"/>
  <c r="O500" i="3"/>
  <c r="AB474" i="3"/>
  <c r="L265" i="3"/>
  <c r="L264" i="3"/>
  <c r="M253" i="3"/>
  <c r="M263" i="3"/>
  <c r="K358" i="3"/>
  <c r="K359" i="3"/>
  <c r="L361" i="3"/>
  <c r="K513" i="3"/>
  <c r="K514" i="3"/>
  <c r="H114" i="3"/>
  <c r="AG363" i="3"/>
  <c r="O497" i="3"/>
  <c r="O498" i="3" s="1"/>
  <c r="O506" i="3"/>
  <c r="M310" i="3"/>
  <c r="M311" i="3"/>
  <c r="L269" i="3"/>
  <c r="L465" i="3"/>
  <c r="L466" i="3"/>
  <c r="M361" i="3"/>
  <c r="Q424" i="3" l="1"/>
  <c r="L356" i="3"/>
  <c r="M356" i="3"/>
  <c r="R414" i="3"/>
  <c r="N351" i="3"/>
  <c r="N361" i="3" s="1"/>
  <c r="L94" i="3"/>
  <c r="J104" i="3"/>
  <c r="M88" i="3"/>
  <c r="N88" i="3" s="1"/>
  <c r="K87" i="3" s="1"/>
  <c r="N305" i="3"/>
  <c r="I114" i="3"/>
  <c r="S407" i="3"/>
  <c r="S418" i="3" s="1"/>
  <c r="O344" i="3"/>
  <c r="O345" i="3" s="1"/>
  <c r="O295" i="3"/>
  <c r="O340" i="3"/>
  <c r="O351" i="3" s="1"/>
  <c r="R406" i="3"/>
  <c r="R409" i="3" s="1"/>
  <c r="T398" i="3"/>
  <c r="S417" i="3" s="1"/>
  <c r="P397" i="3"/>
  <c r="S410" i="3"/>
  <c r="S403" i="3"/>
  <c r="S405" i="3" s="1"/>
  <c r="O301" i="3"/>
  <c r="S404" i="3"/>
  <c r="O341" i="3"/>
  <c r="P335" i="3"/>
  <c r="P340" i="3" s="1"/>
  <c r="O347" i="3"/>
  <c r="J97" i="3"/>
  <c r="J98" i="3" s="1"/>
  <c r="K100" i="3"/>
  <c r="K93" i="3"/>
  <c r="K97" i="3" s="1"/>
  <c r="K108" i="3" s="1"/>
  <c r="K107" i="3"/>
  <c r="L93" i="3"/>
  <c r="L97" i="3" s="1"/>
  <c r="L98" i="3" s="1"/>
  <c r="K94" i="3"/>
  <c r="I87" i="3"/>
  <c r="L100" i="3"/>
  <c r="N343" i="3"/>
  <c r="N346" i="3" s="1"/>
  <c r="N350" i="3" s="1"/>
  <c r="O298" i="3"/>
  <c r="O299" i="3" s="1"/>
  <c r="O294" i="3"/>
  <c r="O296" i="3" s="1"/>
  <c r="P289" i="3"/>
  <c r="Q289" i="3" s="1"/>
  <c r="Q295" i="3" s="1"/>
  <c r="N309" i="3"/>
  <c r="J134" i="3"/>
  <c r="K134" i="3" s="1"/>
  <c r="I140" i="3"/>
  <c r="Y164" i="3"/>
  <c r="I139" i="3"/>
  <c r="I143" i="3" s="1"/>
  <c r="I144" i="3" s="1"/>
  <c r="AA520" i="3"/>
  <c r="AB520" i="3"/>
  <c r="I146" i="3"/>
  <c r="R490" i="3"/>
  <c r="R496" i="3" s="1"/>
  <c r="Z164" i="3"/>
  <c r="O501" i="3"/>
  <c r="M459" i="3"/>
  <c r="N258" i="3"/>
  <c r="M258" i="3"/>
  <c r="J359" i="3"/>
  <c r="J358" i="3"/>
  <c r="N514" i="3"/>
  <c r="N513" i="3"/>
  <c r="O250" i="3"/>
  <c r="O251" i="3" s="1"/>
  <c r="O254" i="3" s="1"/>
  <c r="O259" i="3"/>
  <c r="M470" i="3"/>
  <c r="N304" i="3"/>
  <c r="N310" i="3"/>
  <c r="N311" i="3"/>
  <c r="AD428" i="3"/>
  <c r="L350" i="3"/>
  <c r="G427" i="3"/>
  <c r="R424" i="3"/>
  <c r="AW59" i="8"/>
  <c r="AF59" i="8"/>
  <c r="O59" i="8"/>
  <c r="AS59" i="8"/>
  <c r="AB59" i="8"/>
  <c r="K59" i="8"/>
  <c r="AD59" i="8"/>
  <c r="AO59" i="8"/>
  <c r="X59" i="8"/>
  <c r="BB59" i="8"/>
  <c r="AK59" i="8"/>
  <c r="T59" i="8"/>
  <c r="AH59" i="8"/>
  <c r="AU59" i="8"/>
  <c r="AG59" i="8"/>
  <c r="P59" i="8"/>
  <c r="AT59" i="8"/>
  <c r="AC59" i="8"/>
  <c r="L59" i="8"/>
  <c r="Z59" i="8"/>
  <c r="Q59" i="8"/>
  <c r="Y59" i="8"/>
  <c r="BC59" i="8"/>
  <c r="AL59" i="8"/>
  <c r="U59" i="8"/>
  <c r="AY59" i="8"/>
  <c r="R59" i="8"/>
  <c r="M59" i="8"/>
  <c r="BD59" i="8"/>
  <c r="AM59" i="8"/>
  <c r="V59" i="8"/>
  <c r="AZ59" i="8"/>
  <c r="AI59" i="8"/>
  <c r="AX59" i="8"/>
  <c r="AN59" i="8"/>
  <c r="BA59" i="8"/>
  <c r="S59" i="8"/>
  <c r="BF59" i="8"/>
  <c r="AV59" i="8"/>
  <c r="AE59" i="8"/>
  <c r="N59" i="8"/>
  <c r="AR59" i="8"/>
  <c r="AA59" i="8"/>
  <c r="AP59" i="8"/>
  <c r="BE59" i="8"/>
  <c r="W59" i="8"/>
  <c r="AJ59" i="8"/>
  <c r="AQ59" i="8"/>
  <c r="N356" i="3"/>
  <c r="N357" i="3"/>
  <c r="M465" i="3"/>
  <c r="M466" i="3"/>
  <c r="K266" i="3"/>
  <c r="K267" i="3"/>
  <c r="Y365" i="3"/>
  <c r="Q413" i="3"/>
  <c r="M358" i="3"/>
  <c r="M359" i="3"/>
  <c r="M269" i="3"/>
  <c r="L258" i="3"/>
  <c r="AH363" i="3"/>
  <c r="AC474" i="3"/>
  <c r="P252" i="3"/>
  <c r="P249" i="3"/>
  <c r="P248" i="3"/>
  <c r="P255" i="3"/>
  <c r="M242" i="3"/>
  <c r="Q243" i="3"/>
  <c r="P262" i="3" s="1"/>
  <c r="AI518" i="3"/>
  <c r="Q496" i="3"/>
  <c r="Q495" i="3"/>
  <c r="Q499" i="3"/>
  <c r="Q502" i="3"/>
  <c r="N489" i="3"/>
  <c r="L459" i="3"/>
  <c r="O253" i="3"/>
  <c r="O263" i="3"/>
  <c r="H103" i="3"/>
  <c r="O516" i="3"/>
  <c r="AI271" i="3"/>
  <c r="P506" i="3"/>
  <c r="P497" i="3"/>
  <c r="P498" i="3" s="1"/>
  <c r="AG116" i="3"/>
  <c r="H144" i="3"/>
  <c r="H154" i="3"/>
  <c r="AJ472" i="3"/>
  <c r="R419" i="3"/>
  <c r="R420" i="3"/>
  <c r="P450" i="3"/>
  <c r="P449" i="3"/>
  <c r="P453" i="3"/>
  <c r="P456" i="3"/>
  <c r="M443" i="3"/>
  <c r="Q444" i="3"/>
  <c r="P463" i="3" s="1"/>
  <c r="G146" i="3"/>
  <c r="M265" i="3"/>
  <c r="M264" i="3"/>
  <c r="AA319" i="3"/>
  <c r="AD162" i="3"/>
  <c r="D44" i="5"/>
  <c r="C43" i="5"/>
  <c r="P510" i="3"/>
  <c r="P500" i="3"/>
  <c r="O511" i="3"/>
  <c r="O512" i="3"/>
  <c r="N269" i="3"/>
  <c r="N264" i="3"/>
  <c r="N265" i="3"/>
  <c r="N464" i="3"/>
  <c r="N454" i="3"/>
  <c r="J103" i="3"/>
  <c r="AI317" i="3"/>
  <c r="H141" i="3"/>
  <c r="H142" i="3" s="1"/>
  <c r="H150" i="3"/>
  <c r="O464" i="3"/>
  <c r="O454" i="3"/>
  <c r="M304" i="3"/>
  <c r="I111" i="3"/>
  <c r="I112" i="3"/>
  <c r="N451" i="3"/>
  <c r="N452" i="3" s="1"/>
  <c r="N455" i="3" s="1"/>
  <c r="N460" i="3"/>
  <c r="O460" i="3"/>
  <c r="O451" i="3"/>
  <c r="O452" i="3" s="1"/>
  <c r="O455" i="3" s="1"/>
  <c r="J108" i="3" l="1"/>
  <c r="J114" i="3" s="1"/>
  <c r="N315" i="3"/>
  <c r="O355" i="3"/>
  <c r="N100" i="3"/>
  <c r="O88" i="3"/>
  <c r="O93" i="3" s="1"/>
  <c r="O97" i="3" s="1"/>
  <c r="N107" i="3"/>
  <c r="P294" i="3"/>
  <c r="P305" i="3" s="1"/>
  <c r="S414" i="3"/>
  <c r="S424" i="3" s="1"/>
  <c r="T404" i="3"/>
  <c r="M93" i="3"/>
  <c r="M97" i="3" s="1"/>
  <c r="M98" i="3" s="1"/>
  <c r="M94" i="3"/>
  <c r="J140" i="3"/>
  <c r="O342" i="3"/>
  <c r="O343" i="3" s="1"/>
  <c r="O346" i="3" s="1"/>
  <c r="S408" i="3"/>
  <c r="S420" i="3" s="1"/>
  <c r="N93" i="3"/>
  <c r="N97" i="3" s="1"/>
  <c r="N108" i="3" s="1"/>
  <c r="O308" i="3"/>
  <c r="M100" i="3"/>
  <c r="T410" i="3"/>
  <c r="J139" i="3"/>
  <c r="J143" i="3" s="1"/>
  <c r="J154" i="3" s="1"/>
  <c r="O297" i="3"/>
  <c r="O300" i="3" s="1"/>
  <c r="N94" i="3"/>
  <c r="M107" i="3"/>
  <c r="J87" i="3"/>
  <c r="O354" i="3"/>
  <c r="R499" i="3"/>
  <c r="R500" i="3" s="1"/>
  <c r="O309" i="3"/>
  <c r="P341" i="3"/>
  <c r="L95" i="3"/>
  <c r="L96" i="3" s="1"/>
  <c r="L99" i="3" s="1"/>
  <c r="L104" i="3"/>
  <c r="Q397" i="3"/>
  <c r="T403" i="3"/>
  <c r="T414" i="3" s="1"/>
  <c r="T407" i="3"/>
  <c r="T408" i="3" s="1"/>
  <c r="I150" i="3"/>
  <c r="U398" i="3"/>
  <c r="T417" i="3" s="1"/>
  <c r="N288" i="3"/>
  <c r="S406" i="3"/>
  <c r="S409" i="3" s="1"/>
  <c r="S413" i="3" s="1"/>
  <c r="Q298" i="3"/>
  <c r="Q299" i="3" s="1"/>
  <c r="L108" i="3"/>
  <c r="P344" i="3"/>
  <c r="P345" i="3" s="1"/>
  <c r="M288" i="3"/>
  <c r="Q301" i="3"/>
  <c r="Q294" i="3"/>
  <c r="Q305" i="3" s="1"/>
  <c r="P298" i="3"/>
  <c r="P299" i="3" s="1"/>
  <c r="M334" i="3"/>
  <c r="P308" i="3"/>
  <c r="Q335" i="3"/>
  <c r="Q340" i="3" s="1"/>
  <c r="P295" i="3"/>
  <c r="P347" i="3"/>
  <c r="R289" i="3"/>
  <c r="R295" i="3" s="1"/>
  <c r="J146" i="3"/>
  <c r="P301" i="3"/>
  <c r="K98" i="3"/>
  <c r="K109" i="3" s="1"/>
  <c r="K104" i="3"/>
  <c r="K114" i="3" s="1"/>
  <c r="K95" i="3"/>
  <c r="K96" i="3" s="1"/>
  <c r="K99" i="3" s="1"/>
  <c r="K103" i="3" s="1"/>
  <c r="O305" i="3"/>
  <c r="J153" i="3"/>
  <c r="L134" i="3"/>
  <c r="M134" i="3" s="1"/>
  <c r="K146" i="3"/>
  <c r="H133" i="3"/>
  <c r="K153" i="3"/>
  <c r="K140" i="3"/>
  <c r="I141" i="3"/>
  <c r="I142" i="3" s="1"/>
  <c r="I145" i="3" s="1"/>
  <c r="I149" i="3" s="1"/>
  <c r="AC273" i="3"/>
  <c r="K139" i="3"/>
  <c r="K143" i="3" s="1"/>
  <c r="K154" i="3" s="1"/>
  <c r="I154" i="3"/>
  <c r="AC520" i="3"/>
  <c r="O489" i="3"/>
  <c r="R502" i="3"/>
  <c r="R495" i="3"/>
  <c r="R506" i="3" s="1"/>
  <c r="S490" i="3"/>
  <c r="T490" i="3" s="1"/>
  <c r="X118" i="3"/>
  <c r="W118" i="3"/>
  <c r="AA164" i="3"/>
  <c r="N459" i="3"/>
  <c r="O258" i="3"/>
  <c r="H145" i="3"/>
  <c r="P501" i="3"/>
  <c r="N470" i="3"/>
  <c r="M312" i="3"/>
  <c r="M313" i="3"/>
  <c r="I155" i="3"/>
  <c r="I156" i="3"/>
  <c r="H155" i="3"/>
  <c r="H156" i="3"/>
  <c r="Q510" i="3"/>
  <c r="Q500" i="3"/>
  <c r="AJ518" i="3"/>
  <c r="AI363" i="3"/>
  <c r="O466" i="3"/>
  <c r="O465" i="3"/>
  <c r="H160" i="3"/>
  <c r="AB319" i="3"/>
  <c r="AK472" i="3"/>
  <c r="AH116" i="3"/>
  <c r="O265" i="3"/>
  <c r="O264" i="3"/>
  <c r="Q497" i="3"/>
  <c r="Q498" i="3" s="1"/>
  <c r="Q501" i="3" s="1"/>
  <c r="Q506" i="3"/>
  <c r="O459" i="3"/>
  <c r="D45" i="5"/>
  <c r="C44" i="5"/>
  <c r="P464" i="3"/>
  <c r="P454" i="3"/>
  <c r="P259" i="3"/>
  <c r="P250" i="3"/>
  <c r="P251" i="3" s="1"/>
  <c r="P254" i="3" s="1"/>
  <c r="O269" i="3"/>
  <c r="N267" i="3"/>
  <c r="N266" i="3"/>
  <c r="O470" i="3"/>
  <c r="J111" i="3"/>
  <c r="J112" i="3"/>
  <c r="P451" i="3"/>
  <c r="P452" i="3" s="1"/>
  <c r="P455" i="3" s="1"/>
  <c r="P460" i="3"/>
  <c r="AD474" i="3"/>
  <c r="Q421" i="3"/>
  <c r="Q422" i="3"/>
  <c r="P342" i="3"/>
  <c r="P351" i="3"/>
  <c r="N465" i="3"/>
  <c r="N466" i="3"/>
  <c r="L109" i="3"/>
  <c r="L110" i="3"/>
  <c r="O310" i="3"/>
  <c r="O311" i="3"/>
  <c r="N358" i="3"/>
  <c r="N359" i="3"/>
  <c r="J110" i="3"/>
  <c r="J109" i="3"/>
  <c r="AJ317" i="3"/>
  <c r="P516" i="3"/>
  <c r="AJ271" i="3"/>
  <c r="O356" i="3"/>
  <c r="O357" i="3"/>
  <c r="AE428" i="3"/>
  <c r="AE162" i="3"/>
  <c r="Q450" i="3"/>
  <c r="Q449" i="3"/>
  <c r="Q453" i="3"/>
  <c r="Q456" i="3"/>
  <c r="N443" i="3"/>
  <c r="R444" i="3"/>
  <c r="Q463" i="3" s="1"/>
  <c r="H111" i="3"/>
  <c r="H112" i="3"/>
  <c r="L467" i="3"/>
  <c r="L468" i="3"/>
  <c r="Q248" i="3"/>
  <c r="Q252" i="3"/>
  <c r="Q249" i="3"/>
  <c r="Q255" i="3"/>
  <c r="N242" i="3"/>
  <c r="R243" i="3"/>
  <c r="Q262" i="3" s="1"/>
  <c r="P263" i="3"/>
  <c r="P253" i="3"/>
  <c r="L267" i="3"/>
  <c r="L266" i="3"/>
  <c r="M467" i="3"/>
  <c r="M468" i="3"/>
  <c r="P511" i="3"/>
  <c r="P512" i="3"/>
  <c r="Z365" i="3"/>
  <c r="L358" i="3"/>
  <c r="L359" i="3"/>
  <c r="N312" i="3"/>
  <c r="N313" i="3"/>
  <c r="R413" i="3"/>
  <c r="M267" i="3"/>
  <c r="M266" i="3"/>
  <c r="O505" i="3"/>
  <c r="S419" i="3" l="1"/>
  <c r="M95" i="3"/>
  <c r="M96" i="3" s="1"/>
  <c r="M99" i="3" s="1"/>
  <c r="M108" i="3"/>
  <c r="M104" i="3"/>
  <c r="R510" i="3"/>
  <c r="P296" i="3"/>
  <c r="P297" i="3" s="1"/>
  <c r="P300" i="3" s="1"/>
  <c r="P304" i="3" s="1"/>
  <c r="O361" i="3"/>
  <c r="I160" i="3"/>
  <c r="T418" i="3"/>
  <c r="T424" i="3" s="1"/>
  <c r="L87" i="3"/>
  <c r="O100" i="3"/>
  <c r="O94" i="3"/>
  <c r="P88" i="3"/>
  <c r="O107" i="3" s="1"/>
  <c r="Q341" i="3"/>
  <c r="N98" i="3"/>
  <c r="N110" i="3" s="1"/>
  <c r="Q309" i="3"/>
  <c r="J144" i="3"/>
  <c r="J155" i="3" s="1"/>
  <c r="J150" i="3"/>
  <c r="J160" i="3" s="1"/>
  <c r="N104" i="3"/>
  <c r="N114" i="3" s="1"/>
  <c r="N95" i="3"/>
  <c r="N96" i="3" s="1"/>
  <c r="N99" i="3" s="1"/>
  <c r="N103" i="3" s="1"/>
  <c r="J141" i="3"/>
  <c r="J142" i="3" s="1"/>
  <c r="J145" i="3" s="1"/>
  <c r="J149" i="3" s="1"/>
  <c r="Q296" i="3"/>
  <c r="Q297" i="3" s="1"/>
  <c r="Q300" i="3" s="1"/>
  <c r="Q304" i="3" s="1"/>
  <c r="O315" i="3"/>
  <c r="L114" i="3"/>
  <c r="U404" i="3"/>
  <c r="N334" i="3"/>
  <c r="P309" i="3"/>
  <c r="P315" i="3" s="1"/>
  <c r="K141" i="3"/>
  <c r="K142" i="3" s="1"/>
  <c r="K145" i="3" s="1"/>
  <c r="K149" i="3" s="1"/>
  <c r="Q344" i="3"/>
  <c r="Q355" i="3" s="1"/>
  <c r="Q347" i="3"/>
  <c r="P343" i="3"/>
  <c r="P346" i="3" s="1"/>
  <c r="P350" i="3" s="1"/>
  <c r="P355" i="3"/>
  <c r="T405" i="3"/>
  <c r="T406" i="3" s="1"/>
  <c r="T409" i="3" s="1"/>
  <c r="T413" i="3" s="1"/>
  <c r="U410" i="3"/>
  <c r="U407" i="3"/>
  <c r="U408" i="3" s="1"/>
  <c r="U403" i="3"/>
  <c r="U405" i="3" s="1"/>
  <c r="V398" i="3"/>
  <c r="U417" i="3" s="1"/>
  <c r="R397" i="3"/>
  <c r="O288" i="3"/>
  <c r="R301" i="3"/>
  <c r="R298" i="3"/>
  <c r="R299" i="3" s="1"/>
  <c r="S289" i="3"/>
  <c r="R308" i="3" s="1"/>
  <c r="R294" i="3"/>
  <c r="R296" i="3" s="1"/>
  <c r="R297" i="3" s="1"/>
  <c r="R300" i="3" s="1"/>
  <c r="Q308" i="3"/>
  <c r="R335" i="3"/>
  <c r="P354" i="3"/>
  <c r="K110" i="3"/>
  <c r="N134" i="3"/>
  <c r="K133" i="3" s="1"/>
  <c r="M140" i="3"/>
  <c r="M153" i="3"/>
  <c r="M146" i="3"/>
  <c r="K144" i="3"/>
  <c r="K155" i="3" s="1"/>
  <c r="L146" i="3"/>
  <c r="L140" i="3"/>
  <c r="L153" i="3"/>
  <c r="L139" i="3"/>
  <c r="I133" i="3"/>
  <c r="K150" i="3"/>
  <c r="K160" i="3" s="1"/>
  <c r="AD273" i="3"/>
  <c r="J133" i="3"/>
  <c r="M139" i="3"/>
  <c r="M150" i="3" s="1"/>
  <c r="T499" i="3"/>
  <c r="T500" i="3" s="1"/>
  <c r="U490" i="3"/>
  <c r="U502" i="3" s="1"/>
  <c r="T495" i="3"/>
  <c r="T506" i="3" s="1"/>
  <c r="R497" i="3"/>
  <c r="R498" i="3" s="1"/>
  <c r="R501" i="3" s="1"/>
  <c r="R505" i="3" s="1"/>
  <c r="T496" i="3"/>
  <c r="S502" i="3"/>
  <c r="P489" i="3"/>
  <c r="S496" i="3"/>
  <c r="S495" i="3"/>
  <c r="S499" i="3"/>
  <c r="Q489" i="3"/>
  <c r="R509" i="3"/>
  <c r="T502" i="3"/>
  <c r="AB164" i="3"/>
  <c r="Q505" i="3"/>
  <c r="O108" i="3"/>
  <c r="O98" i="3"/>
  <c r="P258" i="3"/>
  <c r="P459" i="3"/>
  <c r="Q263" i="3"/>
  <c r="Q253" i="3"/>
  <c r="Q460" i="3"/>
  <c r="Q451" i="3"/>
  <c r="Q452" i="3" s="1"/>
  <c r="Q455" i="3" s="1"/>
  <c r="I157" i="3"/>
  <c r="I158" i="3"/>
  <c r="AK271" i="3"/>
  <c r="P269" i="3"/>
  <c r="AL472" i="3"/>
  <c r="G472" i="3" s="1"/>
  <c r="G438" i="3"/>
  <c r="P264" i="3"/>
  <c r="P265" i="3"/>
  <c r="Q250" i="3"/>
  <c r="Q251" i="3" s="1"/>
  <c r="Q254" i="3" s="1"/>
  <c r="Q259" i="3"/>
  <c r="AF162" i="3"/>
  <c r="S421" i="3"/>
  <c r="S422" i="3"/>
  <c r="H149" i="3"/>
  <c r="O266" i="3"/>
  <c r="O267" i="3"/>
  <c r="N467" i="3"/>
  <c r="N468" i="3"/>
  <c r="AF428" i="3"/>
  <c r="P356" i="3"/>
  <c r="P357" i="3"/>
  <c r="Q511" i="3"/>
  <c r="Q512" i="3"/>
  <c r="O350" i="3"/>
  <c r="Q311" i="3"/>
  <c r="Q310" i="3"/>
  <c r="P466" i="3"/>
  <c r="P465" i="3"/>
  <c r="R248" i="3"/>
  <c r="R249" i="3"/>
  <c r="R252" i="3"/>
  <c r="R255" i="3"/>
  <c r="O242" i="3"/>
  <c r="S243" i="3"/>
  <c r="R262" i="3" s="1"/>
  <c r="K112" i="3"/>
  <c r="K111" i="3"/>
  <c r="P470" i="3"/>
  <c r="P311" i="3"/>
  <c r="P310" i="3"/>
  <c r="Q342" i="3"/>
  <c r="Q351" i="3"/>
  <c r="AI116" i="3"/>
  <c r="L103" i="3"/>
  <c r="Q454" i="3"/>
  <c r="Q464" i="3"/>
  <c r="R421" i="3"/>
  <c r="R422" i="3"/>
  <c r="AA365" i="3"/>
  <c r="R450" i="3"/>
  <c r="R449" i="3"/>
  <c r="R453" i="3"/>
  <c r="R456" i="3"/>
  <c r="O443" i="3"/>
  <c r="S444" i="3"/>
  <c r="R463" i="3" s="1"/>
  <c r="AK317" i="3"/>
  <c r="R511" i="3"/>
  <c r="R512" i="3"/>
  <c r="AE474" i="3"/>
  <c r="O467" i="3"/>
  <c r="O468" i="3"/>
  <c r="O104" i="3"/>
  <c r="O95" i="3"/>
  <c r="AK518" i="3"/>
  <c r="P505" i="3"/>
  <c r="O513" i="3"/>
  <c r="O514" i="3"/>
  <c r="T419" i="3"/>
  <c r="T420" i="3"/>
  <c r="D46" i="5"/>
  <c r="C45" i="5"/>
  <c r="AC319" i="3"/>
  <c r="AJ363" i="3"/>
  <c r="M109" i="3"/>
  <c r="M110" i="3"/>
  <c r="O304" i="3"/>
  <c r="P473" i="3" l="1"/>
  <c r="Q473" i="3"/>
  <c r="N473" i="3"/>
  <c r="L473" i="3"/>
  <c r="H473" i="3"/>
  <c r="I473" i="3"/>
  <c r="O473" i="3"/>
  <c r="M473" i="3"/>
  <c r="K473" i="3"/>
  <c r="J473" i="3"/>
  <c r="R473" i="3"/>
  <c r="S473" i="3"/>
  <c r="T473" i="3"/>
  <c r="U473" i="3"/>
  <c r="V473" i="3"/>
  <c r="W473" i="3"/>
  <c r="X473" i="3"/>
  <c r="Y473" i="3"/>
  <c r="Z473" i="3"/>
  <c r="AA473" i="3"/>
  <c r="AB473" i="3"/>
  <c r="AC473" i="3"/>
  <c r="AD473" i="3"/>
  <c r="AE473" i="3"/>
  <c r="AF473" i="3"/>
  <c r="AG473" i="3"/>
  <c r="AH473" i="3"/>
  <c r="AI473" i="3"/>
  <c r="AJ473" i="3"/>
  <c r="AK473" i="3"/>
  <c r="AL473" i="3"/>
  <c r="U499" i="3"/>
  <c r="M114" i="3"/>
  <c r="N109" i="3"/>
  <c r="Q88" i="3"/>
  <c r="P107" i="3" s="1"/>
  <c r="P100" i="3"/>
  <c r="P288" i="3"/>
  <c r="P93" i="3"/>
  <c r="P97" i="3" s="1"/>
  <c r="U418" i="3"/>
  <c r="R516" i="3"/>
  <c r="O96" i="3"/>
  <c r="O99" i="3" s="1"/>
  <c r="P94" i="3"/>
  <c r="M87" i="3"/>
  <c r="Q343" i="3"/>
  <c r="Q346" i="3" s="1"/>
  <c r="Q350" i="3" s="1"/>
  <c r="J156" i="3"/>
  <c r="U496" i="3"/>
  <c r="R489" i="3"/>
  <c r="Q315" i="3"/>
  <c r="S301" i="3"/>
  <c r="S397" i="3"/>
  <c r="S298" i="3"/>
  <c r="S299" i="3" s="1"/>
  <c r="T497" i="3"/>
  <c r="T498" i="3" s="1"/>
  <c r="T501" i="3" s="1"/>
  <c r="T505" i="3" s="1"/>
  <c r="S294" i="3"/>
  <c r="S305" i="3" s="1"/>
  <c r="S295" i="3"/>
  <c r="R305" i="3"/>
  <c r="T289" i="3"/>
  <c r="U406" i="3"/>
  <c r="U409" i="3" s="1"/>
  <c r="U413" i="3" s="1"/>
  <c r="V410" i="3"/>
  <c r="W398" i="3"/>
  <c r="V417" i="3" s="1"/>
  <c r="V407" i="3"/>
  <c r="V418" i="3" s="1"/>
  <c r="Q345" i="3"/>
  <c r="Q356" i="3" s="1"/>
  <c r="V404" i="3"/>
  <c r="R340" i="3"/>
  <c r="R342" i="3" s="1"/>
  <c r="V403" i="3"/>
  <c r="V414" i="3" s="1"/>
  <c r="N146" i="3"/>
  <c r="N139" i="3"/>
  <c r="N143" i="3" s="1"/>
  <c r="N154" i="3" s="1"/>
  <c r="O134" i="3"/>
  <c r="L133" i="3" s="1"/>
  <c r="N153" i="3"/>
  <c r="R309" i="3"/>
  <c r="P361" i="3"/>
  <c r="U414" i="3"/>
  <c r="U424" i="3" s="1"/>
  <c r="V490" i="3"/>
  <c r="V496" i="3" s="1"/>
  <c r="U495" i="3"/>
  <c r="U497" i="3" s="1"/>
  <c r="R344" i="3"/>
  <c r="R355" i="3" s="1"/>
  <c r="R341" i="3"/>
  <c r="S335" i="3"/>
  <c r="R354" i="3" s="1"/>
  <c r="O334" i="3"/>
  <c r="K156" i="3"/>
  <c r="R347" i="3"/>
  <c r="N140" i="3"/>
  <c r="M143" i="3"/>
  <c r="M154" i="3" s="1"/>
  <c r="L143" i="3"/>
  <c r="L150" i="3"/>
  <c r="L141" i="3"/>
  <c r="L142" i="3" s="1"/>
  <c r="L145" i="3" s="1"/>
  <c r="L149" i="3" s="1"/>
  <c r="L158" i="3" s="1"/>
  <c r="M141" i="3"/>
  <c r="M142" i="3" s="1"/>
  <c r="M145" i="3" s="1"/>
  <c r="M149" i="3" s="1"/>
  <c r="AE273" i="3"/>
  <c r="T510" i="3"/>
  <c r="AD520" i="3"/>
  <c r="S500" i="3"/>
  <c r="S510" i="3"/>
  <c r="S506" i="3"/>
  <c r="S497" i="3"/>
  <c r="S498" i="3" s="1"/>
  <c r="S501" i="3" s="1"/>
  <c r="S505" i="3" s="1"/>
  <c r="S513" i="3" s="1"/>
  <c r="Y118" i="3"/>
  <c r="AC164" i="3"/>
  <c r="P108" i="3"/>
  <c r="P98" i="3"/>
  <c r="Q258" i="3"/>
  <c r="AF474" i="3"/>
  <c r="Q94" i="3"/>
  <c r="R460" i="3"/>
  <c r="R451" i="3"/>
  <c r="R452" i="3" s="1"/>
  <c r="R455" i="3" s="1"/>
  <c r="J158" i="3"/>
  <c r="J157" i="3"/>
  <c r="R263" i="3"/>
  <c r="R253" i="3"/>
  <c r="T421" i="3"/>
  <c r="T422" i="3"/>
  <c r="Q269" i="3"/>
  <c r="AL271" i="3"/>
  <c r="G271" i="3" s="1"/>
  <c r="G237" i="3"/>
  <c r="Q264" i="3"/>
  <c r="Q265" i="3"/>
  <c r="U419" i="3"/>
  <c r="U420" i="3"/>
  <c r="D47" i="5"/>
  <c r="C46" i="5"/>
  <c r="T511" i="3"/>
  <c r="T512" i="3"/>
  <c r="O109" i="3"/>
  <c r="O110" i="3"/>
  <c r="P358" i="3"/>
  <c r="P359" i="3"/>
  <c r="R454" i="3"/>
  <c r="R464" i="3"/>
  <c r="O312" i="3"/>
  <c r="O313" i="3"/>
  <c r="AD319" i="3"/>
  <c r="AL518" i="3"/>
  <c r="G518" i="3" s="1"/>
  <c r="G484" i="3"/>
  <c r="O114" i="3"/>
  <c r="U500" i="3"/>
  <c r="U510" i="3"/>
  <c r="S449" i="3"/>
  <c r="S453" i="3"/>
  <c r="S450" i="3"/>
  <c r="S456" i="3"/>
  <c r="P443" i="3"/>
  <c r="T444" i="3"/>
  <c r="AB365" i="3"/>
  <c r="AG428" i="3"/>
  <c r="K157" i="3"/>
  <c r="K158" i="3"/>
  <c r="J65" i="8"/>
  <c r="Q459" i="3"/>
  <c r="M103" i="3"/>
  <c r="AK363" i="3"/>
  <c r="P513" i="3"/>
  <c r="P514" i="3"/>
  <c r="Q465" i="3"/>
  <c r="Q466" i="3"/>
  <c r="L112" i="3"/>
  <c r="L111" i="3"/>
  <c r="S309" i="3"/>
  <c r="R259" i="3"/>
  <c r="R250" i="3"/>
  <c r="R251" i="3" s="1"/>
  <c r="R254" i="3" s="1"/>
  <c r="Q470" i="3"/>
  <c r="R513" i="3"/>
  <c r="R514" i="3"/>
  <c r="Q513" i="3"/>
  <c r="Q514" i="3"/>
  <c r="AL317" i="3"/>
  <c r="G317" i="3" s="1"/>
  <c r="G283" i="3"/>
  <c r="S249" i="3"/>
  <c r="S248" i="3"/>
  <c r="S252" i="3"/>
  <c r="S255" i="3"/>
  <c r="P242" i="3"/>
  <c r="T243" i="3"/>
  <c r="S262" i="3" s="1"/>
  <c r="O358" i="3"/>
  <c r="O359" i="3"/>
  <c r="AG162" i="3"/>
  <c r="P266" i="3"/>
  <c r="P267" i="3"/>
  <c r="AJ116" i="3"/>
  <c r="Q313" i="3"/>
  <c r="Q312" i="3"/>
  <c r="H157" i="3"/>
  <c r="H158" i="3"/>
  <c r="R304" i="3"/>
  <c r="N111" i="3"/>
  <c r="N112" i="3"/>
  <c r="P312" i="3"/>
  <c r="P313" i="3"/>
  <c r="R311" i="3"/>
  <c r="R310" i="3"/>
  <c r="P468" i="3"/>
  <c r="P467" i="3"/>
  <c r="P95" i="3" l="1"/>
  <c r="R88" i="3"/>
  <c r="Q107" i="3" s="1"/>
  <c r="P104" i="3"/>
  <c r="Q93" i="3"/>
  <c r="Q97" i="3" s="1"/>
  <c r="P134" i="3"/>
  <c r="M133" i="3" s="1"/>
  <c r="N87" i="3"/>
  <c r="Q100" i="3"/>
  <c r="P519" i="3"/>
  <c r="J519" i="3"/>
  <c r="Q519" i="3"/>
  <c r="N519" i="3"/>
  <c r="L519" i="3"/>
  <c r="H519" i="3"/>
  <c r="I519" i="3"/>
  <c r="M519" i="3"/>
  <c r="O519" i="3"/>
  <c r="K519" i="3"/>
  <c r="R519" i="3"/>
  <c r="S519" i="3"/>
  <c r="T519" i="3"/>
  <c r="U519" i="3"/>
  <c r="V519" i="3"/>
  <c r="W519" i="3"/>
  <c r="X519" i="3"/>
  <c r="Y519" i="3"/>
  <c r="Z519" i="3"/>
  <c r="AA519" i="3"/>
  <c r="AB519" i="3"/>
  <c r="AC519" i="3"/>
  <c r="AD519" i="3"/>
  <c r="AE519" i="3"/>
  <c r="AF519" i="3"/>
  <c r="AG519" i="3"/>
  <c r="AH519" i="3"/>
  <c r="AI519" i="3"/>
  <c r="AJ519" i="3"/>
  <c r="AK519" i="3"/>
  <c r="AL519" i="3"/>
  <c r="R318" i="3"/>
  <c r="J318" i="3"/>
  <c r="P318" i="3"/>
  <c r="N318" i="3"/>
  <c r="I318" i="3"/>
  <c r="K318" i="3"/>
  <c r="H318" i="3"/>
  <c r="L318" i="3"/>
  <c r="M318" i="3"/>
  <c r="Q318" i="3"/>
  <c r="O318" i="3"/>
  <c r="S318" i="3"/>
  <c r="T318" i="3"/>
  <c r="U318" i="3"/>
  <c r="V318" i="3"/>
  <c r="W318" i="3"/>
  <c r="X318" i="3"/>
  <c r="Y318" i="3"/>
  <c r="Z318" i="3"/>
  <c r="AA318" i="3"/>
  <c r="AB318" i="3"/>
  <c r="AC318" i="3"/>
  <c r="AD318" i="3"/>
  <c r="AE318" i="3"/>
  <c r="AF318" i="3"/>
  <c r="AG318" i="3"/>
  <c r="AH318" i="3"/>
  <c r="AI318" i="3"/>
  <c r="AJ318" i="3"/>
  <c r="AK318" i="3"/>
  <c r="AL318" i="3"/>
  <c r="O140" i="3"/>
  <c r="M272" i="3"/>
  <c r="O272" i="3"/>
  <c r="K272" i="3"/>
  <c r="J272" i="3"/>
  <c r="Q272" i="3"/>
  <c r="L272" i="3"/>
  <c r="P272" i="3"/>
  <c r="N272" i="3"/>
  <c r="H272" i="3"/>
  <c r="I272" i="3"/>
  <c r="R272" i="3"/>
  <c r="S272" i="3"/>
  <c r="T272" i="3"/>
  <c r="U272" i="3"/>
  <c r="V272" i="3"/>
  <c r="W272" i="3"/>
  <c r="X272" i="3"/>
  <c r="Y272" i="3"/>
  <c r="Z272" i="3"/>
  <c r="AA272" i="3"/>
  <c r="AB272" i="3"/>
  <c r="AC272" i="3"/>
  <c r="AD272" i="3"/>
  <c r="AE272" i="3"/>
  <c r="AF272" i="3"/>
  <c r="AG272" i="3"/>
  <c r="AH272" i="3"/>
  <c r="AI272" i="3"/>
  <c r="AJ272" i="3"/>
  <c r="AK272" i="3"/>
  <c r="AL272" i="3"/>
  <c r="R351" i="3"/>
  <c r="R361" i="3" s="1"/>
  <c r="N150" i="3"/>
  <c r="N160" i="3" s="1"/>
  <c r="P96" i="3"/>
  <c r="P99" i="3" s="1"/>
  <c r="S296" i="3"/>
  <c r="S297" i="3" s="1"/>
  <c r="S300" i="3" s="1"/>
  <c r="S304" i="3" s="1"/>
  <c r="O146" i="3"/>
  <c r="O139" i="3"/>
  <c r="O143" i="3" s="1"/>
  <c r="N144" i="3"/>
  <c r="N155" i="3" s="1"/>
  <c r="W403" i="3"/>
  <c r="W414" i="3" s="1"/>
  <c r="U498" i="3"/>
  <c r="U501" i="3" s="1"/>
  <c r="U505" i="3" s="1"/>
  <c r="Q357" i="3"/>
  <c r="R315" i="3"/>
  <c r="V408" i="3"/>
  <c r="V419" i="3" s="1"/>
  <c r="S344" i="3"/>
  <c r="S345" i="3" s="1"/>
  <c r="S340" i="3"/>
  <c r="S342" i="3" s="1"/>
  <c r="T335" i="3"/>
  <c r="U335" i="3" s="1"/>
  <c r="P334" i="3"/>
  <c r="S347" i="3"/>
  <c r="T298" i="3"/>
  <c r="T299" i="3" s="1"/>
  <c r="W407" i="3"/>
  <c r="W418" i="3" s="1"/>
  <c r="X398" i="3"/>
  <c r="X403" i="3" s="1"/>
  <c r="W410" i="3"/>
  <c r="T294" i="3"/>
  <c r="T305" i="3" s="1"/>
  <c r="U289" i="3"/>
  <c r="U298" i="3" s="1"/>
  <c r="R345" i="3"/>
  <c r="R356" i="3" s="1"/>
  <c r="Q288" i="3"/>
  <c r="T301" i="3"/>
  <c r="N141" i="3"/>
  <c r="N142" i="3" s="1"/>
  <c r="N145" i="3" s="1"/>
  <c r="T295" i="3"/>
  <c r="V405" i="3"/>
  <c r="V406" i="3" s="1"/>
  <c r="V409" i="3" s="1"/>
  <c r="V413" i="3" s="1"/>
  <c r="T397" i="3"/>
  <c r="W404" i="3"/>
  <c r="W490" i="3"/>
  <c r="V509" i="3" s="1"/>
  <c r="S489" i="3"/>
  <c r="V495" i="3"/>
  <c r="V497" i="3" s="1"/>
  <c r="V499" i="3"/>
  <c r="V500" i="3" s="1"/>
  <c r="U506" i="3"/>
  <c r="S341" i="3"/>
  <c r="R343" i="3"/>
  <c r="R346" i="3" s="1"/>
  <c r="R350" i="3" s="1"/>
  <c r="V502" i="3"/>
  <c r="L157" i="3"/>
  <c r="M144" i="3"/>
  <c r="M156" i="3" s="1"/>
  <c r="L144" i="3"/>
  <c r="L154" i="3"/>
  <c r="L160" i="3" s="1"/>
  <c r="AF273" i="3"/>
  <c r="AE520" i="3"/>
  <c r="Q134" i="3"/>
  <c r="Q139" i="3" s="1"/>
  <c r="Q143" i="3" s="1"/>
  <c r="S514" i="3"/>
  <c r="S511" i="3"/>
  <c r="S512" i="3"/>
  <c r="AA118" i="3"/>
  <c r="Z118" i="3"/>
  <c r="O153" i="3"/>
  <c r="AD164" i="3"/>
  <c r="R258" i="3"/>
  <c r="P103" i="3"/>
  <c r="Q108" i="3"/>
  <c r="Q98" i="3"/>
  <c r="O154" i="3"/>
  <c r="O144" i="3"/>
  <c r="R313" i="3"/>
  <c r="R312" i="3"/>
  <c r="AK116" i="3"/>
  <c r="AH162" i="3"/>
  <c r="U511" i="3"/>
  <c r="U512" i="3"/>
  <c r="U421" i="3"/>
  <c r="U422" i="3"/>
  <c r="R269" i="3"/>
  <c r="T249" i="3"/>
  <c r="T248" i="3"/>
  <c r="T252" i="3"/>
  <c r="T255" i="3"/>
  <c r="Q242" i="3"/>
  <c r="U243" i="3"/>
  <c r="J43" i="8"/>
  <c r="P140" i="3"/>
  <c r="P139" i="3"/>
  <c r="P146" i="3"/>
  <c r="T347" i="3"/>
  <c r="Q266" i="3"/>
  <c r="Q267" i="3"/>
  <c r="S310" i="3"/>
  <c r="S311" i="3"/>
  <c r="AH428" i="3"/>
  <c r="O103" i="3"/>
  <c r="M157" i="3"/>
  <c r="M158" i="3"/>
  <c r="Q468" i="3"/>
  <c r="Q467" i="3"/>
  <c r="G473" i="3"/>
  <c r="T513" i="3"/>
  <c r="T514" i="3"/>
  <c r="J71" i="8"/>
  <c r="U65" i="8"/>
  <c r="AY65" i="8"/>
  <c r="AP65" i="8"/>
  <c r="Y65" i="8"/>
  <c r="BC65" i="8"/>
  <c r="AL65" i="8"/>
  <c r="S65" i="8"/>
  <c r="M65" i="8"/>
  <c r="AQ65" i="8"/>
  <c r="AH65" i="8"/>
  <c r="Q65" i="8"/>
  <c r="AU65" i="8"/>
  <c r="AD65" i="8"/>
  <c r="AZ65" i="8"/>
  <c r="AI65" i="8"/>
  <c r="Z65" i="8"/>
  <c r="BD65" i="8"/>
  <c r="AM65" i="8"/>
  <c r="V65" i="8"/>
  <c r="BA65" i="8"/>
  <c r="W65" i="8"/>
  <c r="AR65" i="8"/>
  <c r="AA65" i="8"/>
  <c r="R65" i="8"/>
  <c r="AV65" i="8"/>
  <c r="AE65" i="8"/>
  <c r="N65" i="8"/>
  <c r="BE65" i="8"/>
  <c r="AS65" i="8"/>
  <c r="AB65" i="8"/>
  <c r="K65" i="8"/>
  <c r="AW65" i="8"/>
  <c r="AF65" i="8"/>
  <c r="O65" i="8"/>
  <c r="AX65" i="8"/>
  <c r="P65" i="8"/>
  <c r="AN65" i="8"/>
  <c r="AK65" i="8"/>
  <c r="T65" i="8"/>
  <c r="BF65" i="8"/>
  <c r="AO65" i="8"/>
  <c r="X65" i="8"/>
  <c r="BB65" i="8"/>
  <c r="AC65" i="8"/>
  <c r="L65" i="8"/>
  <c r="AG65" i="8"/>
  <c r="AT65" i="8"/>
  <c r="AJ65" i="8"/>
  <c r="AC365" i="3"/>
  <c r="S464" i="3"/>
  <c r="S454" i="3"/>
  <c r="AE319" i="3"/>
  <c r="V424" i="3"/>
  <c r="P114" i="3"/>
  <c r="S451" i="3"/>
  <c r="S452" i="3" s="1"/>
  <c r="S455" i="3" s="1"/>
  <c r="S460" i="3"/>
  <c r="M160" i="3"/>
  <c r="J37" i="8"/>
  <c r="R459" i="3"/>
  <c r="AG474" i="3"/>
  <c r="P109" i="3"/>
  <c r="P110" i="3"/>
  <c r="S263" i="3"/>
  <c r="S253" i="3"/>
  <c r="AL363" i="3"/>
  <c r="G363" i="3" s="1"/>
  <c r="G329" i="3"/>
  <c r="M111" i="3"/>
  <c r="M112" i="3"/>
  <c r="T449" i="3"/>
  <c r="T453" i="3"/>
  <c r="T450" i="3"/>
  <c r="T456" i="3"/>
  <c r="Q443" i="3"/>
  <c r="U444" i="3"/>
  <c r="R465" i="3"/>
  <c r="R466" i="3"/>
  <c r="R264" i="3"/>
  <c r="R265" i="3"/>
  <c r="R470" i="3"/>
  <c r="Q358" i="3"/>
  <c r="Q359" i="3"/>
  <c r="S250" i="3"/>
  <c r="S251" i="3" s="1"/>
  <c r="S254" i="3" s="1"/>
  <c r="S259" i="3"/>
  <c r="D48" i="5"/>
  <c r="C47" i="5"/>
  <c r="R94" i="3"/>
  <c r="S88" i="3"/>
  <c r="R107" i="3" s="1"/>
  <c r="Q104" i="3" l="1"/>
  <c r="Q114" i="3" s="1"/>
  <c r="O87" i="3"/>
  <c r="R100" i="3"/>
  <c r="R93" i="3"/>
  <c r="R97" i="3" s="1"/>
  <c r="Q95" i="3"/>
  <c r="Q96" i="3" s="1"/>
  <c r="Q99" i="3" s="1"/>
  <c r="Q103" i="3" s="1"/>
  <c r="Q364" i="3"/>
  <c r="I364" i="3"/>
  <c r="J364" i="3"/>
  <c r="K364" i="3"/>
  <c r="M364" i="3"/>
  <c r="P364" i="3"/>
  <c r="O364" i="3"/>
  <c r="H364" i="3"/>
  <c r="L364" i="3"/>
  <c r="R364" i="3"/>
  <c r="S364" i="3"/>
  <c r="N364" i="3"/>
  <c r="T364" i="3"/>
  <c r="U364" i="3"/>
  <c r="V364" i="3"/>
  <c r="W364" i="3"/>
  <c r="X364" i="3"/>
  <c r="Y364" i="3"/>
  <c r="Z364" i="3"/>
  <c r="AA364" i="3"/>
  <c r="AB364" i="3"/>
  <c r="AC364" i="3"/>
  <c r="AD364" i="3"/>
  <c r="AE364" i="3"/>
  <c r="AF364" i="3"/>
  <c r="AG364" i="3"/>
  <c r="AH364" i="3"/>
  <c r="AI364" i="3"/>
  <c r="AJ364" i="3"/>
  <c r="AK364" i="3"/>
  <c r="AL364" i="3"/>
  <c r="T489" i="3"/>
  <c r="W405" i="3"/>
  <c r="W406" i="3" s="1"/>
  <c r="W409" i="3" s="1"/>
  <c r="W413" i="3" s="1"/>
  <c r="T296" i="3"/>
  <c r="T297" i="3" s="1"/>
  <c r="T300" i="3" s="1"/>
  <c r="T304" i="3" s="1"/>
  <c r="O150" i="3"/>
  <c r="O160" i="3" s="1"/>
  <c r="O141" i="3"/>
  <c r="O142" i="3" s="1"/>
  <c r="O145" i="3" s="1"/>
  <c r="O149" i="3" s="1"/>
  <c r="S355" i="3"/>
  <c r="S351" i="3"/>
  <c r="N156" i="3"/>
  <c r="V420" i="3"/>
  <c r="R357" i="3"/>
  <c r="W499" i="3"/>
  <c r="W510" i="3" s="1"/>
  <c r="T340" i="3"/>
  <c r="T351" i="3" s="1"/>
  <c r="Q334" i="3"/>
  <c r="U294" i="3"/>
  <c r="U296" i="3" s="1"/>
  <c r="T344" i="3"/>
  <c r="T341" i="3"/>
  <c r="W408" i="3"/>
  <c r="W420" i="3" s="1"/>
  <c r="X404" i="3"/>
  <c r="V506" i="3"/>
  <c r="V289" i="3"/>
  <c r="V294" i="3" s="1"/>
  <c r="U301" i="3"/>
  <c r="R288" i="3"/>
  <c r="T309" i="3"/>
  <c r="T308" i="3"/>
  <c r="M155" i="3"/>
  <c r="U295" i="3"/>
  <c r="Y398" i="3"/>
  <c r="Z398" i="3" s="1"/>
  <c r="U397" i="3"/>
  <c r="W417" i="3"/>
  <c r="W424" i="3" s="1"/>
  <c r="X410" i="3"/>
  <c r="X407" i="3"/>
  <c r="X418" i="3" s="1"/>
  <c r="V498" i="3"/>
  <c r="V501" i="3" s="1"/>
  <c r="V505" i="3" s="1"/>
  <c r="V510" i="3"/>
  <c r="W502" i="3"/>
  <c r="W496" i="3"/>
  <c r="W495" i="3"/>
  <c r="W497" i="3" s="1"/>
  <c r="X490" i="3"/>
  <c r="X495" i="3" s="1"/>
  <c r="S343" i="3"/>
  <c r="S346" i="3" s="1"/>
  <c r="S350" i="3" s="1"/>
  <c r="Q140" i="3"/>
  <c r="L155" i="3"/>
  <c r="L156" i="3"/>
  <c r="AG273" i="3"/>
  <c r="AF520" i="3"/>
  <c r="R134" i="3"/>
  <c r="Q153" i="3" s="1"/>
  <c r="P153" i="3"/>
  <c r="N133" i="3"/>
  <c r="Q146" i="3"/>
  <c r="AB118" i="3"/>
  <c r="AE164" i="3"/>
  <c r="Q154" i="3"/>
  <c r="Q144" i="3"/>
  <c r="S258" i="3"/>
  <c r="T310" i="3"/>
  <c r="T311" i="3"/>
  <c r="G519" i="3"/>
  <c r="U252" i="3"/>
  <c r="U248" i="3"/>
  <c r="U249" i="3"/>
  <c r="U255" i="3"/>
  <c r="R242" i="3"/>
  <c r="V243" i="3"/>
  <c r="U262" i="3" s="1"/>
  <c r="S313" i="3"/>
  <c r="S312" i="3"/>
  <c r="R266" i="3"/>
  <c r="R267" i="3"/>
  <c r="R108" i="3"/>
  <c r="R98" i="3"/>
  <c r="R104" i="3"/>
  <c r="T464" i="3"/>
  <c r="T454" i="3"/>
  <c r="G272" i="3"/>
  <c r="S459" i="3"/>
  <c r="AD365" i="3"/>
  <c r="Y71" i="8"/>
  <c r="BC71" i="8"/>
  <c r="AL71" i="8"/>
  <c r="U71" i="8"/>
  <c r="AY71" i="8"/>
  <c r="AP71" i="8"/>
  <c r="Q71" i="8"/>
  <c r="AU71" i="8"/>
  <c r="AD71" i="8"/>
  <c r="M71" i="8"/>
  <c r="AQ71" i="8"/>
  <c r="R71" i="8"/>
  <c r="W71" i="8"/>
  <c r="BD71" i="8"/>
  <c r="AM71" i="8"/>
  <c r="V71" i="8"/>
  <c r="AZ71" i="8"/>
  <c r="AI71" i="8"/>
  <c r="BF71" i="8"/>
  <c r="BE71" i="8"/>
  <c r="BA71" i="8"/>
  <c r="S71" i="8"/>
  <c r="AV71" i="8"/>
  <c r="AE71" i="8"/>
  <c r="N71" i="8"/>
  <c r="AR71" i="8"/>
  <c r="AA71" i="8"/>
  <c r="AX71" i="8"/>
  <c r="AN71" i="8"/>
  <c r="AJ71" i="8"/>
  <c r="AW71" i="8"/>
  <c r="AF71" i="8"/>
  <c r="O71" i="8"/>
  <c r="AS71" i="8"/>
  <c r="AB71" i="8"/>
  <c r="K71" i="8"/>
  <c r="AG71" i="8"/>
  <c r="P71" i="8"/>
  <c r="AT71" i="8"/>
  <c r="AC71" i="8"/>
  <c r="Z71" i="8"/>
  <c r="AO71" i="8"/>
  <c r="X71" i="8"/>
  <c r="BB71" i="8"/>
  <c r="AK71" i="8"/>
  <c r="T71" i="8"/>
  <c r="AH71" i="8"/>
  <c r="L71" i="8"/>
  <c r="U513" i="3"/>
  <c r="U514" i="3"/>
  <c r="D49" i="5"/>
  <c r="C48" i="5"/>
  <c r="T460" i="3"/>
  <c r="T451" i="3"/>
  <c r="T452" i="3" s="1"/>
  <c r="T455" i="3" s="1"/>
  <c r="AY37" i="8"/>
  <c r="AP37" i="8"/>
  <c r="Y37" i="8"/>
  <c r="BC37" i="8"/>
  <c r="AL37" i="8"/>
  <c r="U37" i="8"/>
  <c r="BE37" i="8"/>
  <c r="AB37" i="8"/>
  <c r="AQ37" i="8"/>
  <c r="AH37" i="8"/>
  <c r="Q37" i="8"/>
  <c r="AU37" i="8"/>
  <c r="AD37" i="8"/>
  <c r="M37" i="8"/>
  <c r="S37" i="8"/>
  <c r="AI37" i="8"/>
  <c r="Z37" i="8"/>
  <c r="BD37" i="8"/>
  <c r="AM37" i="8"/>
  <c r="V37" i="8"/>
  <c r="T37" i="8"/>
  <c r="W37" i="8"/>
  <c r="AA37" i="8"/>
  <c r="R37" i="8"/>
  <c r="AV37" i="8"/>
  <c r="AE37" i="8"/>
  <c r="N37" i="8"/>
  <c r="L37" i="8"/>
  <c r="K37" i="8"/>
  <c r="AW37" i="8"/>
  <c r="AF37" i="8"/>
  <c r="O37" i="8"/>
  <c r="AS37" i="8"/>
  <c r="AZ37" i="8"/>
  <c r="AX37" i="8"/>
  <c r="P37" i="8"/>
  <c r="AJ37" i="8"/>
  <c r="AN37" i="8"/>
  <c r="BA37" i="8"/>
  <c r="BF37" i="8"/>
  <c r="AO37" i="8"/>
  <c r="X37" i="8"/>
  <c r="BB37" i="8"/>
  <c r="AK37" i="8"/>
  <c r="AR37" i="8"/>
  <c r="AG37" i="8"/>
  <c r="AT37" i="8"/>
  <c r="AC37" i="8"/>
  <c r="V511" i="3"/>
  <c r="V512" i="3"/>
  <c r="U341" i="3"/>
  <c r="U340" i="3"/>
  <c r="U344" i="3"/>
  <c r="U347" i="3"/>
  <c r="R334" i="3"/>
  <c r="V335" i="3"/>
  <c r="P111" i="3"/>
  <c r="P112" i="3"/>
  <c r="U450" i="3"/>
  <c r="U449" i="3"/>
  <c r="U453" i="3"/>
  <c r="U456" i="3"/>
  <c r="R443" i="3"/>
  <c r="V444" i="3"/>
  <c r="U463" i="3" s="1"/>
  <c r="S265" i="3"/>
  <c r="S264" i="3"/>
  <c r="S465" i="3"/>
  <c r="S466" i="3"/>
  <c r="O155" i="3"/>
  <c r="O156" i="3"/>
  <c r="N149" i="3"/>
  <c r="S269" i="3"/>
  <c r="J49" i="8"/>
  <c r="AH474" i="3"/>
  <c r="V421" i="3"/>
  <c r="V422" i="3"/>
  <c r="T263" i="3"/>
  <c r="T253" i="3"/>
  <c r="AL116" i="3"/>
  <c r="G116" i="3" s="1"/>
  <c r="G82" i="3"/>
  <c r="W500" i="3"/>
  <c r="S94" i="3"/>
  <c r="S93" i="3"/>
  <c r="S97" i="3" s="1"/>
  <c r="S100" i="3"/>
  <c r="P87" i="3"/>
  <c r="T88" i="3"/>
  <c r="X414" i="3"/>
  <c r="X405" i="3"/>
  <c r="P141" i="3"/>
  <c r="P142" i="3" s="1"/>
  <c r="P145" i="3" s="1"/>
  <c r="P150" i="3"/>
  <c r="T259" i="3"/>
  <c r="T250" i="3"/>
  <c r="T251" i="3" s="1"/>
  <c r="T254" i="3" s="1"/>
  <c r="U308" i="3"/>
  <c r="S356" i="3"/>
  <c r="S357" i="3"/>
  <c r="O111" i="3"/>
  <c r="O112" i="3"/>
  <c r="AI428" i="3"/>
  <c r="T355" i="3"/>
  <c r="T345" i="3"/>
  <c r="P143" i="3"/>
  <c r="G318" i="3"/>
  <c r="AI162" i="3"/>
  <c r="Q109" i="3"/>
  <c r="Q110" i="3"/>
  <c r="T463" i="3"/>
  <c r="R467" i="3"/>
  <c r="R468" i="3"/>
  <c r="AF319" i="3"/>
  <c r="AP43" i="8"/>
  <c r="Y43" i="8"/>
  <c r="BC43" i="8"/>
  <c r="AL43" i="8"/>
  <c r="U43" i="8"/>
  <c r="AY43" i="8"/>
  <c r="AV43" i="8"/>
  <c r="N43" i="8"/>
  <c r="AH43" i="8"/>
  <c r="Q43" i="8"/>
  <c r="AU43" i="8"/>
  <c r="AD43" i="8"/>
  <c r="M43" i="8"/>
  <c r="AQ43" i="8"/>
  <c r="R43" i="8"/>
  <c r="AR43" i="8"/>
  <c r="AT43" i="8"/>
  <c r="AC43" i="8"/>
  <c r="Z43" i="8"/>
  <c r="BD43" i="8"/>
  <c r="AM43" i="8"/>
  <c r="V43" i="8"/>
  <c r="AZ43" i="8"/>
  <c r="AI43" i="8"/>
  <c r="AE43" i="8"/>
  <c r="AA43" i="8"/>
  <c r="P43" i="8"/>
  <c r="L43" i="8"/>
  <c r="BE43" i="8"/>
  <c r="AN43" i="8"/>
  <c r="W43" i="8"/>
  <c r="BA43" i="8"/>
  <c r="AJ43" i="8"/>
  <c r="S43" i="8"/>
  <c r="AW43" i="8"/>
  <c r="AF43" i="8"/>
  <c r="O43" i="8"/>
  <c r="AS43" i="8"/>
  <c r="AB43" i="8"/>
  <c r="K43" i="8"/>
  <c r="AG43" i="8"/>
  <c r="BF43" i="8"/>
  <c r="AO43" i="8"/>
  <c r="X43" i="8"/>
  <c r="BB43" i="8"/>
  <c r="AK43" i="8"/>
  <c r="T43" i="8"/>
  <c r="AX43" i="8"/>
  <c r="T262" i="3"/>
  <c r="U309" i="3"/>
  <c r="U299" i="3"/>
  <c r="Q150" i="3"/>
  <c r="Q141" i="3"/>
  <c r="R359" i="3"/>
  <c r="R358" i="3"/>
  <c r="R95" i="3" l="1"/>
  <c r="R96" i="3" s="1"/>
  <c r="R99" i="3" s="1"/>
  <c r="V516" i="3"/>
  <c r="Y410" i="3"/>
  <c r="U117" i="3"/>
  <c r="R117" i="3"/>
  <c r="P117" i="3"/>
  <c r="V117" i="3"/>
  <c r="M117" i="3"/>
  <c r="I117" i="3"/>
  <c r="O117" i="3"/>
  <c r="S117" i="3"/>
  <c r="Q117" i="3"/>
  <c r="J117" i="3"/>
  <c r="L117" i="3"/>
  <c r="H117" i="3"/>
  <c r="T117" i="3"/>
  <c r="K117" i="3"/>
  <c r="N117" i="3"/>
  <c r="W117" i="3"/>
  <c r="X117" i="3"/>
  <c r="Y117" i="3"/>
  <c r="Z117" i="3"/>
  <c r="AA117" i="3"/>
  <c r="AB117" i="3"/>
  <c r="AC117" i="3"/>
  <c r="AD117" i="3"/>
  <c r="AE117" i="3"/>
  <c r="AF117" i="3"/>
  <c r="AG117" i="3"/>
  <c r="AH117" i="3"/>
  <c r="AI117" i="3"/>
  <c r="AJ117" i="3"/>
  <c r="AK117" i="3"/>
  <c r="AL117" i="3"/>
  <c r="U305" i="3"/>
  <c r="U315" i="3" s="1"/>
  <c r="W419" i="3"/>
  <c r="W506" i="3"/>
  <c r="T342" i="3"/>
  <c r="T343" i="3" s="1"/>
  <c r="T346" i="3" s="1"/>
  <c r="T350" i="3" s="1"/>
  <c r="X499" i="3"/>
  <c r="X500" i="3" s="1"/>
  <c r="X502" i="3"/>
  <c r="W289" i="3"/>
  <c r="W298" i="3" s="1"/>
  <c r="S288" i="3"/>
  <c r="V301" i="3"/>
  <c r="T315" i="3"/>
  <c r="V295" i="3"/>
  <c r="V298" i="3"/>
  <c r="V299" i="3" s="1"/>
  <c r="U297" i="3"/>
  <c r="U300" i="3" s="1"/>
  <c r="U304" i="3" s="1"/>
  <c r="W498" i="3"/>
  <c r="W501" i="3" s="1"/>
  <c r="W505" i="3" s="1"/>
  <c r="V397" i="3"/>
  <c r="X406" i="3"/>
  <c r="X409" i="3" s="1"/>
  <c r="X413" i="3" s="1"/>
  <c r="Y407" i="3"/>
  <c r="Y418" i="3" s="1"/>
  <c r="X417" i="3"/>
  <c r="X424" i="3" s="1"/>
  <c r="X408" i="3"/>
  <c r="X420" i="3" s="1"/>
  <c r="Y403" i="3"/>
  <c r="Y414" i="3" s="1"/>
  <c r="Y404" i="3"/>
  <c r="X496" i="3"/>
  <c r="Y490" i="3"/>
  <c r="U489" i="3"/>
  <c r="Q142" i="3"/>
  <c r="Q145" i="3" s="1"/>
  <c r="Q149" i="3" s="1"/>
  <c r="R140" i="3"/>
  <c r="AH273" i="3"/>
  <c r="S134" i="3"/>
  <c r="S139" i="3" s="1"/>
  <c r="S143" i="3" s="1"/>
  <c r="O133" i="3"/>
  <c r="R146" i="3"/>
  <c r="R139" i="3"/>
  <c r="R143" i="3" s="1"/>
  <c r="R144" i="3" s="1"/>
  <c r="AG520" i="3"/>
  <c r="AF164" i="3"/>
  <c r="S108" i="3"/>
  <c r="S98" i="3"/>
  <c r="R103" i="3"/>
  <c r="Q111" i="3"/>
  <c r="Q112" i="3"/>
  <c r="T265" i="3"/>
  <c r="T264" i="3"/>
  <c r="V513" i="3"/>
  <c r="V514" i="3"/>
  <c r="V296" i="3"/>
  <c r="V305" i="3"/>
  <c r="V249" i="3"/>
  <c r="V252" i="3"/>
  <c r="V248" i="3"/>
  <c r="V255" i="3"/>
  <c r="S242" i="3"/>
  <c r="W243" i="3"/>
  <c r="T312" i="3"/>
  <c r="T313" i="3"/>
  <c r="U310" i="3"/>
  <c r="U311" i="3"/>
  <c r="P149" i="3"/>
  <c r="N157" i="3"/>
  <c r="N158" i="3"/>
  <c r="W421" i="3"/>
  <c r="W422" i="3"/>
  <c r="T269" i="3"/>
  <c r="V309" i="3"/>
  <c r="AG319" i="3"/>
  <c r="U464" i="3"/>
  <c r="U454" i="3"/>
  <c r="U355" i="3"/>
  <c r="U345" i="3"/>
  <c r="T465" i="3"/>
  <c r="T466" i="3"/>
  <c r="R114" i="3"/>
  <c r="T94" i="3"/>
  <c r="T93" i="3"/>
  <c r="T97" i="3" s="1"/>
  <c r="T100" i="3"/>
  <c r="Q87" i="3"/>
  <c r="U88" i="3"/>
  <c r="T107" i="3" s="1"/>
  <c r="AJ162" i="3"/>
  <c r="P154" i="3"/>
  <c r="P144" i="3"/>
  <c r="S358" i="3"/>
  <c r="S359" i="3"/>
  <c r="X510" i="3"/>
  <c r="J15" i="8"/>
  <c r="U451" i="3"/>
  <c r="U452" i="3" s="1"/>
  <c r="U455" i="3" s="1"/>
  <c r="U460" i="3"/>
  <c r="U351" i="3"/>
  <c r="U342" i="3"/>
  <c r="U343" i="3" s="1"/>
  <c r="U346" i="3" s="1"/>
  <c r="R110" i="3"/>
  <c r="R109" i="3"/>
  <c r="T356" i="3"/>
  <c r="T357" i="3"/>
  <c r="S95" i="3"/>
  <c r="S96" i="3" s="1"/>
  <c r="S99" i="3" s="1"/>
  <c r="S104" i="3"/>
  <c r="X497" i="3"/>
  <c r="X506" i="3"/>
  <c r="AI474" i="3"/>
  <c r="O157" i="3"/>
  <c r="O158" i="3"/>
  <c r="T459" i="3"/>
  <c r="Q156" i="3"/>
  <c r="Q155" i="3"/>
  <c r="S107" i="3"/>
  <c r="G364" i="3"/>
  <c r="T470" i="3"/>
  <c r="S467" i="3"/>
  <c r="S468" i="3"/>
  <c r="U259" i="3"/>
  <c r="U250" i="3"/>
  <c r="U251" i="3" s="1"/>
  <c r="U254" i="3" s="1"/>
  <c r="S266" i="3"/>
  <c r="S267" i="3"/>
  <c r="W511" i="3"/>
  <c r="W512" i="3"/>
  <c r="Q160" i="3"/>
  <c r="AJ428" i="3"/>
  <c r="T258" i="3"/>
  <c r="AX49" i="8"/>
  <c r="AG49" i="8"/>
  <c r="P49" i="8"/>
  <c r="AT49" i="8"/>
  <c r="AC49" i="8"/>
  <c r="L49" i="8"/>
  <c r="AP49" i="8"/>
  <c r="Y49" i="8"/>
  <c r="BC49" i="8"/>
  <c r="AL49" i="8"/>
  <c r="U49" i="8"/>
  <c r="S49" i="8"/>
  <c r="AH49" i="8"/>
  <c r="Q49" i="8"/>
  <c r="AU49" i="8"/>
  <c r="AD49" i="8"/>
  <c r="M49" i="8"/>
  <c r="K49" i="8"/>
  <c r="Z49" i="8"/>
  <c r="BD49" i="8"/>
  <c r="AM49" i="8"/>
  <c r="V49" i="8"/>
  <c r="AZ49" i="8"/>
  <c r="AY49" i="8"/>
  <c r="AK49" i="8"/>
  <c r="R49" i="8"/>
  <c r="AV49" i="8"/>
  <c r="AE49" i="8"/>
  <c r="N49" i="8"/>
  <c r="AR49" i="8"/>
  <c r="AQ49" i="8"/>
  <c r="T49" i="8"/>
  <c r="BE49" i="8"/>
  <c r="AN49" i="8"/>
  <c r="W49" i="8"/>
  <c r="BA49" i="8"/>
  <c r="AJ49" i="8"/>
  <c r="AI49" i="8"/>
  <c r="AO49" i="8"/>
  <c r="X49" i="8"/>
  <c r="AW49" i="8"/>
  <c r="AF49" i="8"/>
  <c r="O49" i="8"/>
  <c r="AS49" i="8"/>
  <c r="AB49" i="8"/>
  <c r="AA49" i="8"/>
  <c r="BF49" i="8"/>
  <c r="BB49" i="8"/>
  <c r="V450" i="3"/>
  <c r="V453" i="3"/>
  <c r="V449" i="3"/>
  <c r="V456" i="3"/>
  <c r="S443" i="3"/>
  <c r="W444" i="3"/>
  <c r="V341" i="3"/>
  <c r="V340" i="3"/>
  <c r="V344" i="3"/>
  <c r="V347" i="3"/>
  <c r="S334" i="3"/>
  <c r="W335" i="3"/>
  <c r="V354" i="3" s="1"/>
  <c r="D50" i="5"/>
  <c r="C49" i="5"/>
  <c r="Z404" i="3"/>
  <c r="Z403" i="3"/>
  <c r="Z407" i="3"/>
  <c r="Z410" i="3"/>
  <c r="W397" i="3"/>
  <c r="AA398" i="3"/>
  <c r="AE365" i="3"/>
  <c r="U253" i="3"/>
  <c r="U263" i="3"/>
  <c r="X498" i="3" l="1"/>
  <c r="X501" i="3" s="1"/>
  <c r="X505" i="3" s="1"/>
  <c r="X289" i="3"/>
  <c r="X298" i="3" s="1"/>
  <c r="X419" i="3"/>
  <c r="Y408" i="3"/>
  <c r="Y419" i="3" s="1"/>
  <c r="T288" i="3"/>
  <c r="V297" i="3"/>
  <c r="V300" i="3" s="1"/>
  <c r="V304" i="3" s="1"/>
  <c r="W294" i="3"/>
  <c r="W305" i="3" s="1"/>
  <c r="Y495" i="3"/>
  <c r="Y497" i="3" s="1"/>
  <c r="W301" i="3"/>
  <c r="W295" i="3"/>
  <c r="Y405" i="3"/>
  <c r="Y406" i="3" s="1"/>
  <c r="Y409" i="3" s="1"/>
  <c r="Y413" i="3" s="1"/>
  <c r="Z490" i="3"/>
  <c r="Z496" i="3" s="1"/>
  <c r="Y496" i="3"/>
  <c r="V489" i="3"/>
  <c r="Y502" i="3"/>
  <c r="Y499" i="3"/>
  <c r="Y510" i="3" s="1"/>
  <c r="R153" i="3"/>
  <c r="R154" i="3"/>
  <c r="T134" i="3"/>
  <c r="U134" i="3" s="1"/>
  <c r="T153" i="3" s="1"/>
  <c r="S140" i="3"/>
  <c r="AI273" i="3"/>
  <c r="R150" i="3"/>
  <c r="P133" i="3"/>
  <c r="R141" i="3"/>
  <c r="R142" i="3" s="1"/>
  <c r="R145" i="3" s="1"/>
  <c r="R149" i="3" s="1"/>
  <c r="S146" i="3"/>
  <c r="AH520" i="3"/>
  <c r="AC118" i="3"/>
  <c r="AG164" i="3"/>
  <c r="S103" i="3"/>
  <c r="U459" i="3"/>
  <c r="T98" i="3"/>
  <c r="T108" i="3"/>
  <c r="U350" i="3"/>
  <c r="AA404" i="3"/>
  <c r="AA403" i="3"/>
  <c r="AA407" i="3"/>
  <c r="AA410" i="3"/>
  <c r="X397" i="3"/>
  <c r="AB398" i="3"/>
  <c r="AA417" i="3" s="1"/>
  <c r="W450" i="3"/>
  <c r="W449" i="3"/>
  <c r="W453" i="3"/>
  <c r="W456" i="3"/>
  <c r="T443" i="3"/>
  <c r="X444" i="3"/>
  <c r="W463" i="3" s="1"/>
  <c r="Z408" i="3"/>
  <c r="Z418" i="3"/>
  <c r="Z414" i="3"/>
  <c r="Z405" i="3"/>
  <c r="Z406" i="3" s="1"/>
  <c r="Z409" i="3" s="1"/>
  <c r="V355" i="3"/>
  <c r="V345" i="3"/>
  <c r="T467" i="3"/>
  <c r="T468" i="3"/>
  <c r="AJ474" i="3"/>
  <c r="AL15" i="8"/>
  <c r="U15" i="8"/>
  <c r="AY15" i="8"/>
  <c r="AP15" i="8"/>
  <c r="Y15" i="8"/>
  <c r="AM15" i="8"/>
  <c r="AD15" i="8"/>
  <c r="M15" i="8"/>
  <c r="AQ15" i="8"/>
  <c r="AH15" i="8"/>
  <c r="Q15" i="8"/>
  <c r="AE15" i="8"/>
  <c r="V15" i="8"/>
  <c r="AZ15" i="8"/>
  <c r="AI15" i="8"/>
  <c r="Z15" i="8"/>
  <c r="BD15" i="8"/>
  <c r="W15" i="8"/>
  <c r="N15" i="8"/>
  <c r="AR15" i="8"/>
  <c r="AA15" i="8"/>
  <c r="R15" i="8"/>
  <c r="AV15" i="8"/>
  <c r="O15" i="8"/>
  <c r="P15" i="8"/>
  <c r="BA15" i="8"/>
  <c r="AJ15" i="8"/>
  <c r="S15" i="8"/>
  <c r="BE15" i="8"/>
  <c r="AN15" i="8"/>
  <c r="AU15" i="8"/>
  <c r="AC15" i="8"/>
  <c r="AS15" i="8"/>
  <c r="AB15" i="8"/>
  <c r="K15" i="8"/>
  <c r="AW15" i="8"/>
  <c r="AF15" i="8"/>
  <c r="BC15" i="8"/>
  <c r="AT15" i="8"/>
  <c r="L15" i="8"/>
  <c r="AG15" i="8"/>
  <c r="BB15" i="8"/>
  <c r="AK15" i="8"/>
  <c r="T15" i="8"/>
  <c r="BF15" i="8"/>
  <c r="AO15" i="8"/>
  <c r="X15" i="8"/>
  <c r="AX15" i="8"/>
  <c r="X294" i="3"/>
  <c r="X301" i="3"/>
  <c r="Y289" i="3"/>
  <c r="W248" i="3"/>
  <c r="W252" i="3"/>
  <c r="W249" i="3"/>
  <c r="W255" i="3"/>
  <c r="T242" i="3"/>
  <c r="X243" i="3"/>
  <c r="W262" i="3" s="1"/>
  <c r="V351" i="3"/>
  <c r="V342" i="3"/>
  <c r="V343" i="3" s="1"/>
  <c r="V346" i="3" s="1"/>
  <c r="V451" i="3"/>
  <c r="V452" i="3" s="1"/>
  <c r="V455" i="3" s="1"/>
  <c r="V460" i="3"/>
  <c r="X511" i="3"/>
  <c r="X512" i="3"/>
  <c r="AK162" i="3"/>
  <c r="V464" i="3"/>
  <c r="V454" i="3"/>
  <c r="U470" i="3"/>
  <c r="T104" i="3"/>
  <c r="T95" i="3"/>
  <c r="T96" i="3" s="1"/>
  <c r="T99" i="3" s="1"/>
  <c r="AH319" i="3"/>
  <c r="U312" i="3"/>
  <c r="U313" i="3"/>
  <c r="Z417" i="3"/>
  <c r="AF365" i="3"/>
  <c r="U357" i="3"/>
  <c r="U356" i="3"/>
  <c r="V310" i="3"/>
  <c r="V311" i="3"/>
  <c r="V250" i="3"/>
  <c r="V251" i="3" s="1"/>
  <c r="V254" i="3" s="1"/>
  <c r="V259" i="3"/>
  <c r="W341" i="3"/>
  <c r="W340" i="3"/>
  <c r="W344" i="3"/>
  <c r="W347" i="3"/>
  <c r="T334" i="3"/>
  <c r="X335" i="3"/>
  <c r="S114" i="3"/>
  <c r="P157" i="3"/>
  <c r="P158" i="3"/>
  <c r="V253" i="3"/>
  <c r="V263" i="3"/>
  <c r="S144" i="3"/>
  <c r="S154" i="3"/>
  <c r="S110" i="3"/>
  <c r="S109" i="3"/>
  <c r="AK428" i="3"/>
  <c r="U258" i="3"/>
  <c r="S150" i="3"/>
  <c r="S141" i="3"/>
  <c r="Q157" i="3"/>
  <c r="Q158" i="3"/>
  <c r="W513" i="3"/>
  <c r="W514" i="3"/>
  <c r="U265" i="3"/>
  <c r="U264" i="3"/>
  <c r="U269" i="3"/>
  <c r="R155" i="3"/>
  <c r="R156" i="3"/>
  <c r="U94" i="3"/>
  <c r="U93" i="3"/>
  <c r="U97" i="3" s="1"/>
  <c r="U100" i="3"/>
  <c r="R87" i="3"/>
  <c r="V88" i="3"/>
  <c r="U107" i="3" s="1"/>
  <c r="U465" i="3"/>
  <c r="U466" i="3"/>
  <c r="W309" i="3"/>
  <c r="W299" i="3"/>
  <c r="V262" i="3"/>
  <c r="X421" i="3"/>
  <c r="X422" i="3"/>
  <c r="R111" i="3"/>
  <c r="R112" i="3"/>
  <c r="T358" i="3"/>
  <c r="T359" i="3"/>
  <c r="D51" i="5"/>
  <c r="C50" i="5"/>
  <c r="T267" i="3"/>
  <c r="T266" i="3"/>
  <c r="G117" i="3"/>
  <c r="P155" i="3"/>
  <c r="P156" i="3"/>
  <c r="W308" i="3"/>
  <c r="P160" i="3"/>
  <c r="U288" i="3" l="1"/>
  <c r="X295" i="3"/>
  <c r="Y420" i="3"/>
  <c r="AA490" i="3"/>
  <c r="X489" i="3" s="1"/>
  <c r="W489" i="3"/>
  <c r="Z495" i="3"/>
  <c r="Z506" i="3" s="1"/>
  <c r="W296" i="3"/>
  <c r="W297" i="3" s="1"/>
  <c r="W300" i="3" s="1"/>
  <c r="W304" i="3" s="1"/>
  <c r="Y498" i="3"/>
  <c r="Y501" i="3" s="1"/>
  <c r="Y505" i="3" s="1"/>
  <c r="Z502" i="3"/>
  <c r="Z499" i="3"/>
  <c r="Z500" i="3" s="1"/>
  <c r="Z509" i="3"/>
  <c r="Y506" i="3"/>
  <c r="Y500" i="3"/>
  <c r="Y511" i="3" s="1"/>
  <c r="R160" i="3"/>
  <c r="Q133" i="3"/>
  <c r="T146" i="3"/>
  <c r="T139" i="3"/>
  <c r="T143" i="3" s="1"/>
  <c r="T144" i="3" s="1"/>
  <c r="T140" i="3"/>
  <c r="S142" i="3"/>
  <c r="S145" i="3" s="1"/>
  <c r="S149" i="3" s="1"/>
  <c r="AJ273" i="3"/>
  <c r="AI520" i="3"/>
  <c r="AD118" i="3"/>
  <c r="AH164" i="3"/>
  <c r="V258" i="3"/>
  <c r="V459" i="3"/>
  <c r="U104" i="3"/>
  <c r="U95" i="3"/>
  <c r="U96" i="3" s="1"/>
  <c r="U99" i="3" s="1"/>
  <c r="W351" i="3"/>
  <c r="W342" i="3"/>
  <c r="W343" i="3" s="1"/>
  <c r="W346" i="3" s="1"/>
  <c r="AI319" i="3"/>
  <c r="T114" i="3"/>
  <c r="W345" i="3"/>
  <c r="W355" i="3"/>
  <c r="U358" i="3"/>
  <c r="U359" i="3"/>
  <c r="U139" i="3"/>
  <c r="U143" i="3" s="1"/>
  <c r="U140" i="3"/>
  <c r="U146" i="3"/>
  <c r="R133" i="3"/>
  <c r="V134" i="3"/>
  <c r="Z419" i="3"/>
  <c r="Z420" i="3"/>
  <c r="AB403" i="3"/>
  <c r="AB407" i="3"/>
  <c r="AB404" i="3"/>
  <c r="AB410" i="3"/>
  <c r="Y397" i="3"/>
  <c r="AC398" i="3"/>
  <c r="T109" i="3"/>
  <c r="T110" i="3"/>
  <c r="U467" i="3"/>
  <c r="U468" i="3"/>
  <c r="U98" i="3"/>
  <c r="U108" i="3"/>
  <c r="AK474" i="3"/>
  <c r="Z424" i="3"/>
  <c r="V350" i="3"/>
  <c r="Z510" i="3"/>
  <c r="AL162" i="3"/>
  <c r="G162" i="3" s="1"/>
  <c r="G128" i="3"/>
  <c r="Y295" i="3"/>
  <c r="Y294" i="3"/>
  <c r="Y298" i="3"/>
  <c r="Y301" i="3"/>
  <c r="V288" i="3"/>
  <c r="Z289" i="3"/>
  <c r="X450" i="3"/>
  <c r="X449" i="3"/>
  <c r="X453" i="3"/>
  <c r="X456" i="3"/>
  <c r="U443" i="3"/>
  <c r="Y444" i="3"/>
  <c r="R158" i="3"/>
  <c r="R157" i="3"/>
  <c r="AL428" i="3"/>
  <c r="G428" i="3" s="1"/>
  <c r="G394" i="3"/>
  <c r="J60" i="8" s="1"/>
  <c r="T103" i="3"/>
  <c r="Z497" i="3"/>
  <c r="Z498" i="3" s="1"/>
  <c r="Z501" i="3" s="1"/>
  <c r="S112" i="3"/>
  <c r="S111" i="3"/>
  <c r="V361" i="3"/>
  <c r="X296" i="3"/>
  <c r="X297" i="3" s="1"/>
  <c r="X300" i="3" s="1"/>
  <c r="X305" i="3"/>
  <c r="D52" i="5"/>
  <c r="C51" i="5"/>
  <c r="V93" i="3"/>
  <c r="V97" i="3" s="1"/>
  <c r="V94" i="3"/>
  <c r="V100" i="3"/>
  <c r="S87" i="3"/>
  <c r="W88" i="3"/>
  <c r="W310" i="3"/>
  <c r="W311" i="3"/>
  <c r="V312" i="3"/>
  <c r="V313" i="3"/>
  <c r="X341" i="3"/>
  <c r="X340" i="3"/>
  <c r="X344" i="3"/>
  <c r="X347" i="3"/>
  <c r="U334" i="3"/>
  <c r="Y335" i="3"/>
  <c r="V465" i="3"/>
  <c r="V466" i="3"/>
  <c r="W253" i="3"/>
  <c r="W263" i="3"/>
  <c r="V356" i="3"/>
  <c r="V357" i="3"/>
  <c r="S155" i="3"/>
  <c r="S156" i="3"/>
  <c r="W315" i="3"/>
  <c r="AG365" i="3"/>
  <c r="V264" i="3"/>
  <c r="V265" i="3"/>
  <c r="W250" i="3"/>
  <c r="W251" i="3" s="1"/>
  <c r="W254" i="3" s="1"/>
  <c r="W259" i="3"/>
  <c r="X309" i="3"/>
  <c r="X299" i="3"/>
  <c r="W464" i="3"/>
  <c r="W454" i="3"/>
  <c r="AA408" i="3"/>
  <c r="AA418" i="3"/>
  <c r="Z413" i="3"/>
  <c r="U267" i="3"/>
  <c r="U266" i="3"/>
  <c r="V269" i="3"/>
  <c r="Y422" i="3"/>
  <c r="Y421" i="3"/>
  <c r="X252" i="3"/>
  <c r="X249" i="3"/>
  <c r="X248" i="3"/>
  <c r="X255" i="3"/>
  <c r="U242" i="3"/>
  <c r="Y243" i="3"/>
  <c r="X262" i="3" s="1"/>
  <c r="W460" i="3"/>
  <c r="W451" i="3"/>
  <c r="W452" i="3" s="1"/>
  <c r="W455" i="3" s="1"/>
  <c r="AA414" i="3"/>
  <c r="AA405" i="3"/>
  <c r="AA406" i="3" s="1"/>
  <c r="AA409" i="3" s="1"/>
  <c r="X514" i="3"/>
  <c r="X513" i="3"/>
  <c r="N163" i="3" l="1"/>
  <c r="T163" i="3"/>
  <c r="K163" i="3"/>
  <c r="P163" i="3"/>
  <c r="V163" i="3"/>
  <c r="H163" i="3"/>
  <c r="W163" i="3"/>
  <c r="Q163" i="3"/>
  <c r="R163" i="3"/>
  <c r="I163" i="3"/>
  <c r="U163" i="3"/>
  <c r="S163" i="3"/>
  <c r="J163" i="3"/>
  <c r="M163" i="3"/>
  <c r="L163" i="3"/>
  <c r="O163" i="3"/>
  <c r="X163" i="3"/>
  <c r="Y163" i="3"/>
  <c r="Z163" i="3"/>
  <c r="AA163" i="3"/>
  <c r="AB163" i="3"/>
  <c r="AC163" i="3"/>
  <c r="AD163" i="3"/>
  <c r="AE163" i="3"/>
  <c r="AF163" i="3"/>
  <c r="AG163" i="3"/>
  <c r="AH163" i="3"/>
  <c r="AI163" i="3"/>
  <c r="AJ163" i="3"/>
  <c r="AK163" i="3"/>
  <c r="AL163" i="3"/>
  <c r="AB417" i="3"/>
  <c r="AA502" i="3"/>
  <c r="AA496" i="3"/>
  <c r="AA509" i="3"/>
  <c r="AA499" i="3"/>
  <c r="AA495" i="3"/>
  <c r="AA497" i="3" s="1"/>
  <c r="AB490" i="3"/>
  <c r="AB502" i="3" s="1"/>
  <c r="T154" i="3"/>
  <c r="Y512" i="3"/>
  <c r="T141" i="3"/>
  <c r="T142" i="3" s="1"/>
  <c r="T145" i="3" s="1"/>
  <c r="T149" i="3" s="1"/>
  <c r="T150" i="3"/>
  <c r="AK273" i="3"/>
  <c r="AJ520" i="3"/>
  <c r="AE118" i="3"/>
  <c r="AI164" i="3"/>
  <c r="X304" i="3"/>
  <c r="AA413" i="3"/>
  <c r="W459" i="3"/>
  <c r="W470" i="3"/>
  <c r="X250" i="3"/>
  <c r="X251" i="3" s="1"/>
  <c r="X254" i="3" s="1"/>
  <c r="X259" i="3"/>
  <c r="X355" i="3"/>
  <c r="X345" i="3"/>
  <c r="V95" i="3"/>
  <c r="V96" i="3" s="1"/>
  <c r="V99" i="3" s="1"/>
  <c r="V104" i="3"/>
  <c r="U141" i="3"/>
  <c r="U142" i="3" s="1"/>
  <c r="U145" i="3" s="1"/>
  <c r="U150" i="3"/>
  <c r="W356" i="3"/>
  <c r="W357" i="3"/>
  <c r="T155" i="3"/>
  <c r="T156" i="3"/>
  <c r="W269" i="3"/>
  <c r="X342" i="3"/>
  <c r="X343" i="3" s="1"/>
  <c r="X346" i="3" s="1"/>
  <c r="X351" i="3"/>
  <c r="W93" i="3"/>
  <c r="W97" i="3" s="1"/>
  <c r="W94" i="3"/>
  <c r="W100" i="3"/>
  <c r="T87" i="3"/>
  <c r="X88" i="3"/>
  <c r="W107" i="3" s="1"/>
  <c r="T112" i="3"/>
  <c r="T111" i="3"/>
  <c r="V140" i="3"/>
  <c r="V139" i="3"/>
  <c r="V143" i="3" s="1"/>
  <c r="V146" i="3"/>
  <c r="S133" i="3"/>
  <c r="W134" i="3"/>
  <c r="U103" i="3"/>
  <c r="Y513" i="3"/>
  <c r="Y514" i="3"/>
  <c r="AA419" i="3"/>
  <c r="AA420" i="3"/>
  <c r="W258" i="3"/>
  <c r="D53" i="5"/>
  <c r="C52" i="5"/>
  <c r="P60" i="8"/>
  <c r="AT60" i="8"/>
  <c r="AC60" i="8"/>
  <c r="L60" i="8"/>
  <c r="AX60" i="8"/>
  <c r="Y60" i="8"/>
  <c r="BB60" i="8"/>
  <c r="AG60" i="8"/>
  <c r="BC60" i="8"/>
  <c r="AL60" i="8"/>
  <c r="U60" i="8"/>
  <c r="AY60" i="8"/>
  <c r="AP60" i="8"/>
  <c r="Q60" i="8"/>
  <c r="AK60" i="8"/>
  <c r="AU60" i="8"/>
  <c r="AD60" i="8"/>
  <c r="M60" i="8"/>
  <c r="AQ60" i="8"/>
  <c r="AH60" i="8"/>
  <c r="BE60" i="8"/>
  <c r="BD60" i="8"/>
  <c r="AM60" i="8"/>
  <c r="V60" i="8"/>
  <c r="AZ60" i="8"/>
  <c r="AI60" i="8"/>
  <c r="Z60" i="8"/>
  <c r="AV60" i="8"/>
  <c r="AE60" i="8"/>
  <c r="N60" i="8"/>
  <c r="AR60" i="8"/>
  <c r="AA60" i="8"/>
  <c r="R60" i="8"/>
  <c r="X60" i="8"/>
  <c r="T60" i="8"/>
  <c r="AN60" i="8"/>
  <c r="W60" i="8"/>
  <c r="BA60" i="8"/>
  <c r="AJ60" i="8"/>
  <c r="S60" i="8"/>
  <c r="AO60" i="8"/>
  <c r="BF60" i="8"/>
  <c r="AF60" i="8"/>
  <c r="O60" i="8"/>
  <c r="AS60" i="8"/>
  <c r="AB60" i="8"/>
  <c r="K60" i="8"/>
  <c r="AW60" i="8"/>
  <c r="Z298" i="3"/>
  <c r="Z295" i="3"/>
  <c r="Z294" i="3"/>
  <c r="Z301" i="3"/>
  <c r="W288" i="3"/>
  <c r="AA289" i="3"/>
  <c r="Z308" i="3" s="1"/>
  <c r="AJ319" i="3"/>
  <c r="U114" i="3"/>
  <c r="V467" i="3"/>
  <c r="V468" i="3"/>
  <c r="AA510" i="3"/>
  <c r="AA500" i="3"/>
  <c r="S157" i="3"/>
  <c r="S158" i="3"/>
  <c r="X464" i="3"/>
  <c r="X454" i="3"/>
  <c r="V358" i="3"/>
  <c r="V359" i="3"/>
  <c r="U109" i="3"/>
  <c r="U110" i="3"/>
  <c r="V267" i="3"/>
  <c r="V266" i="3"/>
  <c r="AA424" i="3"/>
  <c r="X263" i="3"/>
  <c r="X253" i="3"/>
  <c r="W466" i="3"/>
  <c r="W465" i="3"/>
  <c r="AH365" i="3"/>
  <c r="V107" i="3"/>
  <c r="Z505" i="3"/>
  <c r="X451" i="3"/>
  <c r="X452" i="3" s="1"/>
  <c r="X455" i="3" s="1"/>
  <c r="X460" i="3"/>
  <c r="J21" i="8"/>
  <c r="AB418" i="3"/>
  <c r="AB408" i="3"/>
  <c r="U153" i="3"/>
  <c r="Y248" i="3"/>
  <c r="Y252" i="3"/>
  <c r="Y249" i="3"/>
  <c r="Y255" i="3"/>
  <c r="V242" i="3"/>
  <c r="Z243" i="3"/>
  <c r="W264" i="3"/>
  <c r="W265" i="3"/>
  <c r="Y340" i="3"/>
  <c r="Y344" i="3"/>
  <c r="Y341" i="3"/>
  <c r="Y347" i="3"/>
  <c r="V334" i="3"/>
  <c r="Z335" i="3"/>
  <c r="Z516" i="3"/>
  <c r="Y309" i="3"/>
  <c r="Y299" i="3"/>
  <c r="AB405" i="3"/>
  <c r="AB406" i="3" s="1"/>
  <c r="AB409" i="3" s="1"/>
  <c r="AB414" i="3"/>
  <c r="Z422" i="3"/>
  <c r="Z421" i="3"/>
  <c r="Y296" i="3"/>
  <c r="Y297" i="3" s="1"/>
  <c r="Y300" i="3" s="1"/>
  <c r="Y305" i="3"/>
  <c r="AL474" i="3"/>
  <c r="G474" i="3" s="1"/>
  <c r="G440" i="3"/>
  <c r="J66" i="8" s="1"/>
  <c r="AC403" i="3"/>
  <c r="AC407" i="3"/>
  <c r="AC404" i="3"/>
  <c r="AC410" i="3"/>
  <c r="Z397" i="3"/>
  <c r="AD398" i="3"/>
  <c r="W312" i="3"/>
  <c r="W313" i="3"/>
  <c r="X311" i="3"/>
  <c r="X310" i="3"/>
  <c r="V108" i="3"/>
  <c r="V98" i="3"/>
  <c r="Y450" i="3"/>
  <c r="Y449" i="3"/>
  <c r="Y453" i="3"/>
  <c r="Y456" i="3"/>
  <c r="V443" i="3"/>
  <c r="Z444" i="3"/>
  <c r="Z511" i="3"/>
  <c r="Z512" i="3"/>
  <c r="U154" i="3"/>
  <c r="U144" i="3"/>
  <c r="W350" i="3"/>
  <c r="AA498" i="3" l="1"/>
  <c r="AA501" i="3" s="1"/>
  <c r="AA506" i="3"/>
  <c r="AA516" i="3" s="1"/>
  <c r="AB499" i="3"/>
  <c r="T160" i="3"/>
  <c r="AB495" i="3"/>
  <c r="AB506" i="3" s="1"/>
  <c r="AB509" i="3"/>
  <c r="AB496" i="3"/>
  <c r="Y489" i="3"/>
  <c r="AC490" i="3"/>
  <c r="AC499" i="3" s="1"/>
  <c r="AL273" i="3"/>
  <c r="G273" i="3" s="1"/>
  <c r="G239" i="3"/>
  <c r="J38" i="8" s="1"/>
  <c r="AK520" i="3"/>
  <c r="AF118" i="3"/>
  <c r="AG118" i="3"/>
  <c r="AJ164" i="3"/>
  <c r="X459" i="3"/>
  <c r="V154" i="3"/>
  <c r="V144" i="3"/>
  <c r="X350" i="3"/>
  <c r="U149" i="3"/>
  <c r="AB413" i="3"/>
  <c r="V103" i="3"/>
  <c r="D54" i="5"/>
  <c r="C53" i="5"/>
  <c r="X269" i="3"/>
  <c r="Y454" i="3"/>
  <c r="Y464" i="3"/>
  <c r="V109" i="3"/>
  <c r="V110" i="3"/>
  <c r="T66" i="8"/>
  <c r="BF66" i="8"/>
  <c r="AO66" i="8"/>
  <c r="X66" i="8"/>
  <c r="BB66" i="8"/>
  <c r="AK66" i="8"/>
  <c r="L66" i="8"/>
  <c r="AX66" i="8"/>
  <c r="AG66" i="8"/>
  <c r="P66" i="8"/>
  <c r="AT66" i="8"/>
  <c r="M66" i="8"/>
  <c r="AY66" i="8"/>
  <c r="AP66" i="8"/>
  <c r="Y66" i="8"/>
  <c r="BC66" i="8"/>
  <c r="AL66" i="8"/>
  <c r="AC66" i="8"/>
  <c r="AQ66" i="8"/>
  <c r="AH66" i="8"/>
  <c r="Q66" i="8"/>
  <c r="AU66" i="8"/>
  <c r="AD66" i="8"/>
  <c r="U66" i="8"/>
  <c r="AZ66" i="8"/>
  <c r="AI66" i="8"/>
  <c r="Z66" i="8"/>
  <c r="BD66" i="8"/>
  <c r="AM66" i="8"/>
  <c r="V66" i="8"/>
  <c r="AR66" i="8"/>
  <c r="AA66" i="8"/>
  <c r="R66" i="8"/>
  <c r="AV66" i="8"/>
  <c r="AE66" i="8"/>
  <c r="N66" i="8"/>
  <c r="AJ66" i="8"/>
  <c r="S66" i="8"/>
  <c r="BE66" i="8"/>
  <c r="AN66" i="8"/>
  <c r="W66" i="8"/>
  <c r="BA66" i="8"/>
  <c r="AB66" i="8"/>
  <c r="K66" i="8"/>
  <c r="AW66" i="8"/>
  <c r="AF66" i="8"/>
  <c r="O66" i="8"/>
  <c r="AS66" i="8"/>
  <c r="Z341" i="3"/>
  <c r="Z354" i="3"/>
  <c r="Z340" i="3"/>
  <c r="Z344" i="3"/>
  <c r="Z347" i="3"/>
  <c r="W334" i="3"/>
  <c r="AA335" i="3"/>
  <c r="Y253" i="3"/>
  <c r="Y263" i="3"/>
  <c r="Z309" i="3"/>
  <c r="Z299" i="3"/>
  <c r="X258" i="3"/>
  <c r="W467" i="3"/>
  <c r="W468" i="3"/>
  <c r="Y342" i="3"/>
  <c r="Y343" i="3" s="1"/>
  <c r="Y346" i="3" s="1"/>
  <c r="Y351" i="3"/>
  <c r="Y460" i="3"/>
  <c r="Y451" i="3"/>
  <c r="Y452" i="3" s="1"/>
  <c r="Y455" i="3" s="1"/>
  <c r="Y259" i="3"/>
  <c r="Y250" i="3"/>
  <c r="Y251" i="3" s="1"/>
  <c r="Y254" i="3" s="1"/>
  <c r="AA505" i="3"/>
  <c r="AK319" i="3"/>
  <c r="W140" i="3"/>
  <c r="W139" i="3"/>
  <c r="W143" i="3" s="1"/>
  <c r="W146" i="3"/>
  <c r="T133" i="3"/>
  <c r="X134" i="3"/>
  <c r="X312" i="3"/>
  <c r="X313" i="3"/>
  <c r="Y310" i="3"/>
  <c r="Y311" i="3"/>
  <c r="AA295" i="3"/>
  <c r="AA294" i="3"/>
  <c r="AA298" i="3"/>
  <c r="AA301" i="3"/>
  <c r="X288" i="3"/>
  <c r="AB289" i="3"/>
  <c r="W266" i="3"/>
  <c r="W267" i="3"/>
  <c r="U111" i="3"/>
  <c r="U112" i="3"/>
  <c r="AB419" i="3"/>
  <c r="AB420" i="3"/>
  <c r="AI365" i="3"/>
  <c r="X264" i="3"/>
  <c r="X265" i="3"/>
  <c r="AA511" i="3"/>
  <c r="AA512" i="3"/>
  <c r="W108" i="3"/>
  <c r="W98" i="3"/>
  <c r="V114" i="3"/>
  <c r="Z248" i="3"/>
  <c r="Z249" i="3"/>
  <c r="Z252" i="3"/>
  <c r="Z255" i="3"/>
  <c r="W242" i="3"/>
  <c r="AA243" i="3"/>
  <c r="Z262" i="3" s="1"/>
  <c r="W358" i="3"/>
  <c r="W359" i="3"/>
  <c r="Z513" i="3"/>
  <c r="Z514" i="3"/>
  <c r="W104" i="3"/>
  <c r="W95" i="3"/>
  <c r="W96" i="3" s="1"/>
  <c r="W99" i="3" s="1"/>
  <c r="T157" i="3"/>
  <c r="T158" i="3"/>
  <c r="AD404" i="3"/>
  <c r="AD403" i="3"/>
  <c r="AD407" i="3"/>
  <c r="AD410" i="3"/>
  <c r="AA397" i="3"/>
  <c r="AE398" i="3"/>
  <c r="Z450" i="3"/>
  <c r="Z449" i="3"/>
  <c r="Z453" i="3"/>
  <c r="Z456" i="3"/>
  <c r="W443" i="3"/>
  <c r="AA444" i="3"/>
  <c r="AC418" i="3"/>
  <c r="AC408" i="3"/>
  <c r="Y304" i="3"/>
  <c r="AB424" i="3"/>
  <c r="AB510" i="3"/>
  <c r="AB500" i="3"/>
  <c r="G163" i="3"/>
  <c r="X94" i="3"/>
  <c r="X93" i="3"/>
  <c r="X97" i="3" s="1"/>
  <c r="X100" i="3"/>
  <c r="U87" i="3"/>
  <c r="Y88" i="3"/>
  <c r="X107" i="3" s="1"/>
  <c r="U160" i="3"/>
  <c r="X356" i="3"/>
  <c r="X357" i="3"/>
  <c r="AA421" i="3"/>
  <c r="AA422" i="3"/>
  <c r="U155" i="3"/>
  <c r="U156" i="3"/>
  <c r="AC414" i="3"/>
  <c r="AC405" i="3"/>
  <c r="AC406" i="3" s="1"/>
  <c r="AC409" i="3" s="1"/>
  <c r="Y355" i="3"/>
  <c r="Y345" i="3"/>
  <c r="BF21" i="8"/>
  <c r="AO21" i="8"/>
  <c r="X21" i="8"/>
  <c r="BB21" i="8"/>
  <c r="AK21" i="8"/>
  <c r="AR21" i="8"/>
  <c r="K21" i="8"/>
  <c r="AX21" i="8"/>
  <c r="AG21" i="8"/>
  <c r="P21" i="8"/>
  <c r="AT21" i="8"/>
  <c r="AC21" i="8"/>
  <c r="AZ21" i="8"/>
  <c r="AS21" i="8"/>
  <c r="AY21" i="8"/>
  <c r="AP21" i="8"/>
  <c r="Y21" i="8"/>
  <c r="BC21" i="8"/>
  <c r="AL21" i="8"/>
  <c r="U21" i="8"/>
  <c r="AQ21" i="8"/>
  <c r="AH21" i="8"/>
  <c r="Q21" i="8"/>
  <c r="AU21" i="8"/>
  <c r="AD21" i="8"/>
  <c r="M21" i="8"/>
  <c r="O21" i="8"/>
  <c r="AI21" i="8"/>
  <c r="Z21" i="8"/>
  <c r="BD21" i="8"/>
  <c r="AM21" i="8"/>
  <c r="V21" i="8"/>
  <c r="AJ21" i="8"/>
  <c r="AF21" i="8"/>
  <c r="AA21" i="8"/>
  <c r="R21" i="8"/>
  <c r="AV21" i="8"/>
  <c r="AE21" i="8"/>
  <c r="N21" i="8"/>
  <c r="AB21" i="8"/>
  <c r="AW21" i="8"/>
  <c r="S21" i="8"/>
  <c r="BE21" i="8"/>
  <c r="AN21" i="8"/>
  <c r="W21" i="8"/>
  <c r="BA21" i="8"/>
  <c r="T21" i="8"/>
  <c r="L21" i="8"/>
  <c r="X466" i="3"/>
  <c r="X465" i="3"/>
  <c r="Z305" i="3"/>
  <c r="Z296" i="3"/>
  <c r="Z297" i="3" s="1"/>
  <c r="Z300" i="3" s="1"/>
  <c r="V150" i="3"/>
  <c r="V141" i="3"/>
  <c r="V142" i="3" s="1"/>
  <c r="V145" i="3" s="1"/>
  <c r="AC502" i="3" l="1"/>
  <c r="AC495" i="3"/>
  <c r="AC497" i="3" s="1"/>
  <c r="AC509" i="3"/>
  <c r="AC496" i="3"/>
  <c r="AD490" i="3"/>
  <c r="AD502" i="3" s="1"/>
  <c r="AB497" i="3"/>
  <c r="AB498" i="3" s="1"/>
  <c r="AB501" i="3" s="1"/>
  <c r="AB505" i="3" s="1"/>
  <c r="Z489" i="3"/>
  <c r="AM38" i="8"/>
  <c r="AZ38" i="8"/>
  <c r="V38" i="8"/>
  <c r="S38" i="8"/>
  <c r="AF38" i="8"/>
  <c r="AK38" i="8"/>
  <c r="AY38" i="8"/>
  <c r="Q38" i="8"/>
  <c r="AU38" i="8"/>
  <c r="BC38" i="8"/>
  <c r="AJ38" i="8"/>
  <c r="BE38" i="8"/>
  <c r="O38" i="8"/>
  <c r="L38" i="8"/>
  <c r="AP38" i="8"/>
  <c r="T38" i="8"/>
  <c r="AA38" i="8"/>
  <c r="AN38" i="8"/>
  <c r="AS38" i="8"/>
  <c r="AX38" i="8"/>
  <c r="Y38" i="8"/>
  <c r="AD38" i="8"/>
  <c r="R38" i="8"/>
  <c r="W38" i="8"/>
  <c r="AG38" i="8"/>
  <c r="M38" i="8"/>
  <c r="AI38" i="8"/>
  <c r="AV38" i="8"/>
  <c r="BA38" i="8"/>
  <c r="BF38" i="8"/>
  <c r="P38" i="8"/>
  <c r="AL38" i="8"/>
  <c r="AR38" i="8"/>
  <c r="AH38" i="8"/>
  <c r="Z38" i="8"/>
  <c r="AE38" i="8"/>
  <c r="AB38" i="8"/>
  <c r="AO38" i="8"/>
  <c r="AT38" i="8"/>
  <c r="U38" i="8"/>
  <c r="BB38" i="8"/>
  <c r="BD38" i="8"/>
  <c r="N38" i="8"/>
  <c r="K38" i="8"/>
  <c r="X38" i="8"/>
  <c r="AC38" i="8"/>
  <c r="AQ38" i="8"/>
  <c r="AW38" i="8"/>
  <c r="G486" i="3"/>
  <c r="J72" i="8" s="1"/>
  <c r="AL520" i="3"/>
  <c r="G520" i="3" s="1"/>
  <c r="AK164" i="3"/>
  <c r="W154" i="3"/>
  <c r="W144" i="3"/>
  <c r="Y459" i="3"/>
  <c r="W103" i="3"/>
  <c r="Y258" i="3"/>
  <c r="V149" i="3"/>
  <c r="Z304" i="3"/>
  <c r="Z355" i="3"/>
  <c r="Z345" i="3"/>
  <c r="AC419" i="3"/>
  <c r="AC420" i="3"/>
  <c r="Z263" i="3"/>
  <c r="Z253" i="3"/>
  <c r="X140" i="3"/>
  <c r="X139" i="3"/>
  <c r="X143" i="3" s="1"/>
  <c r="X146" i="3"/>
  <c r="U133" i="3"/>
  <c r="Y134" i="3"/>
  <c r="Z342" i="3"/>
  <c r="Z343" i="3" s="1"/>
  <c r="Z346" i="3" s="1"/>
  <c r="Z351" i="3"/>
  <c r="X358" i="3"/>
  <c r="X359" i="3"/>
  <c r="Y313" i="3"/>
  <c r="Y312" i="3"/>
  <c r="AB295" i="3"/>
  <c r="AB294" i="3"/>
  <c r="AB298" i="3"/>
  <c r="AB301" i="3"/>
  <c r="Y288" i="3"/>
  <c r="AC289" i="3"/>
  <c r="AL319" i="3"/>
  <c r="G319" i="3" s="1"/>
  <c r="G285" i="3"/>
  <c r="J44" i="8" s="1"/>
  <c r="Y465" i="3"/>
  <c r="Y466" i="3"/>
  <c r="V111" i="3"/>
  <c r="V112" i="3"/>
  <c r="AA449" i="3"/>
  <c r="AA453" i="3"/>
  <c r="AA450" i="3"/>
  <c r="AA456" i="3"/>
  <c r="X443" i="3"/>
  <c r="AB444" i="3"/>
  <c r="AJ365" i="3"/>
  <c r="AE404" i="3"/>
  <c r="AE403" i="3"/>
  <c r="AE407" i="3"/>
  <c r="AE410" i="3"/>
  <c r="AB397" i="3"/>
  <c r="AF398" i="3"/>
  <c r="Y264" i="3"/>
  <c r="Y265" i="3"/>
  <c r="AB421" i="3"/>
  <c r="AB422" i="3"/>
  <c r="Y356" i="3"/>
  <c r="Y357" i="3"/>
  <c r="X108" i="3"/>
  <c r="X98" i="3"/>
  <c r="Y350" i="3"/>
  <c r="X95" i="3"/>
  <c r="X96" i="3" s="1"/>
  <c r="X99" i="3" s="1"/>
  <c r="X104" i="3"/>
  <c r="Z454" i="3"/>
  <c r="Z464" i="3"/>
  <c r="Z259" i="3"/>
  <c r="Z250" i="3"/>
  <c r="Z251" i="3" s="1"/>
  <c r="Z254" i="3" s="1"/>
  <c r="AC510" i="3"/>
  <c r="AC500" i="3"/>
  <c r="Z311" i="3"/>
  <c r="Z310" i="3"/>
  <c r="AA341" i="3"/>
  <c r="AA354" i="3"/>
  <c r="AA340" i="3"/>
  <c r="AA344" i="3"/>
  <c r="AA347" i="3"/>
  <c r="X334" i="3"/>
  <c r="AB335" i="3"/>
  <c r="D55" i="5"/>
  <c r="C54" i="5"/>
  <c r="U157" i="3"/>
  <c r="U158" i="3"/>
  <c r="AB512" i="3"/>
  <c r="AB511" i="3"/>
  <c r="Z315" i="3"/>
  <c r="AC413" i="3"/>
  <c r="Z460" i="3"/>
  <c r="Z451" i="3"/>
  <c r="Z452" i="3" s="1"/>
  <c r="Z455" i="3" s="1"/>
  <c r="AD418" i="3"/>
  <c r="AD408" i="3"/>
  <c r="AA249" i="3"/>
  <c r="AA252" i="3"/>
  <c r="AA248" i="3"/>
  <c r="AA255" i="3"/>
  <c r="X242" i="3"/>
  <c r="AB243" i="3"/>
  <c r="AA262" i="3" s="1"/>
  <c r="X267" i="3"/>
  <c r="X266" i="3"/>
  <c r="V155" i="3"/>
  <c r="V156" i="3"/>
  <c r="X468" i="3"/>
  <c r="X467" i="3"/>
  <c r="AB516" i="3"/>
  <c r="Z463" i="3"/>
  <c r="AD405" i="3"/>
  <c r="AD406" i="3" s="1"/>
  <c r="AD409" i="3" s="1"/>
  <c r="AD414" i="3"/>
  <c r="W109" i="3"/>
  <c r="W110" i="3"/>
  <c r="AA309" i="3"/>
  <c r="AA299" i="3"/>
  <c r="W141" i="3"/>
  <c r="W142" i="3" s="1"/>
  <c r="W145" i="3" s="1"/>
  <c r="W150" i="3"/>
  <c r="AA513" i="3"/>
  <c r="AA514" i="3"/>
  <c r="Y94" i="3"/>
  <c r="Y93" i="3"/>
  <c r="Y97" i="3" s="1"/>
  <c r="Y100" i="3"/>
  <c r="V87" i="3"/>
  <c r="Z88" i="3"/>
  <c r="AD417" i="3"/>
  <c r="W114" i="3"/>
  <c r="AA296" i="3"/>
  <c r="AA297" i="3" s="1"/>
  <c r="AA300" i="3" s="1"/>
  <c r="AA305" i="3"/>
  <c r="W153" i="3"/>
  <c r="AE490" i="3" l="1"/>
  <c r="AD499" i="3"/>
  <c r="AC498" i="3"/>
  <c r="AC501" i="3" s="1"/>
  <c r="AA489" i="3"/>
  <c r="AD509" i="3"/>
  <c r="AD495" i="3"/>
  <c r="AD497" i="3" s="1"/>
  <c r="AD496" i="3"/>
  <c r="AC506" i="3"/>
  <c r="AC516" i="3" s="1"/>
  <c r="AT72" i="8"/>
  <c r="AY72" i="8"/>
  <c r="BE72" i="8"/>
  <c r="AE72" i="8"/>
  <c r="W72" i="8"/>
  <c r="O72" i="8"/>
  <c r="AP72" i="8"/>
  <c r="N72" i="8"/>
  <c r="AS72" i="8"/>
  <c r="AC72" i="8"/>
  <c r="L72" i="8"/>
  <c r="Q72" i="8"/>
  <c r="AM72" i="8"/>
  <c r="AR72" i="8"/>
  <c r="AJ72" i="8"/>
  <c r="AB72" i="8"/>
  <c r="AX72" i="8"/>
  <c r="AU72" i="8"/>
  <c r="V72" i="8"/>
  <c r="AA72" i="8"/>
  <c r="S72" i="8"/>
  <c r="K72" i="8"/>
  <c r="Y72" i="8"/>
  <c r="AD72" i="8"/>
  <c r="AZ72" i="8"/>
  <c r="R72" i="8"/>
  <c r="AO72" i="8"/>
  <c r="AW72" i="8"/>
  <c r="AL72" i="8"/>
  <c r="Z72" i="8"/>
  <c r="AK72" i="8"/>
  <c r="BC72" i="8"/>
  <c r="M72" i="8"/>
  <c r="AI72" i="8"/>
  <c r="X72" i="8"/>
  <c r="BB72" i="8"/>
  <c r="T72" i="8"/>
  <c r="AQ72" i="8"/>
  <c r="AG72" i="8"/>
  <c r="BF72" i="8"/>
  <c r="P72" i="8"/>
  <c r="U72" i="8"/>
  <c r="AH72" i="8"/>
  <c r="AV72" i="8"/>
  <c r="AN72" i="8"/>
  <c r="AF72" i="8"/>
  <c r="BD72" i="8"/>
  <c r="BA72" i="8"/>
  <c r="AH118" i="3"/>
  <c r="AI118" i="3"/>
  <c r="AL164" i="3"/>
  <c r="G164" i="3" s="1"/>
  <c r="G130" i="3"/>
  <c r="J22" i="8" s="1"/>
  <c r="W149" i="3"/>
  <c r="Z459" i="3"/>
  <c r="Z350" i="3"/>
  <c r="AA304" i="3"/>
  <c r="AD413" i="3"/>
  <c r="Z94" i="3"/>
  <c r="Z93" i="3"/>
  <c r="Z97" i="3" s="1"/>
  <c r="Z100" i="3"/>
  <c r="W87" i="3"/>
  <c r="AA88" i="3"/>
  <c r="Z107" i="3" s="1"/>
  <c r="AF404" i="3"/>
  <c r="AF407" i="3"/>
  <c r="AF403" i="3"/>
  <c r="AF410" i="3"/>
  <c r="AC397" i="3"/>
  <c r="AG398" i="3"/>
  <c r="AE496" i="3"/>
  <c r="AE509" i="3"/>
  <c r="AE495" i="3"/>
  <c r="AE499" i="3"/>
  <c r="AE502" i="3"/>
  <c r="AB489" i="3"/>
  <c r="AF490" i="3"/>
  <c r="W111" i="3"/>
  <c r="W112" i="3"/>
  <c r="Y468" i="3"/>
  <c r="Y467" i="3"/>
  <c r="Z470" i="3"/>
  <c r="AK365" i="3"/>
  <c r="AA464" i="3"/>
  <c r="AA454" i="3"/>
  <c r="Z361" i="3"/>
  <c r="Y140" i="3"/>
  <c r="Y139" i="3"/>
  <c r="Y143" i="3" s="1"/>
  <c r="Y146" i="3"/>
  <c r="V133" i="3"/>
  <c r="Z134" i="3"/>
  <c r="W155" i="3"/>
  <c r="W156" i="3"/>
  <c r="AB248" i="3"/>
  <c r="AB252" i="3"/>
  <c r="AB249" i="3"/>
  <c r="AB255" i="3"/>
  <c r="Y242" i="3"/>
  <c r="AC243" i="3"/>
  <c r="AB262" i="3" s="1"/>
  <c r="AB341" i="3"/>
  <c r="AB354" i="3"/>
  <c r="AB340" i="3"/>
  <c r="AB344" i="3"/>
  <c r="AB347" i="3"/>
  <c r="Y334" i="3"/>
  <c r="AC335" i="3"/>
  <c r="Y358" i="3"/>
  <c r="Y359" i="3"/>
  <c r="AA451" i="3"/>
  <c r="AA452" i="3" s="1"/>
  <c r="AA455" i="3" s="1"/>
  <c r="AA460" i="3"/>
  <c r="AX44" i="8"/>
  <c r="AG44" i="8"/>
  <c r="P44" i="8"/>
  <c r="AT44" i="8"/>
  <c r="AC44" i="8"/>
  <c r="L44" i="8"/>
  <c r="AP44" i="8"/>
  <c r="Y44" i="8"/>
  <c r="BC44" i="8"/>
  <c r="AL44" i="8"/>
  <c r="U44" i="8"/>
  <c r="K44" i="8"/>
  <c r="BE44" i="8"/>
  <c r="BA44" i="8"/>
  <c r="AW44" i="8"/>
  <c r="AF44" i="8"/>
  <c r="O44" i="8"/>
  <c r="AS44" i="8"/>
  <c r="S44" i="8"/>
  <c r="AH44" i="8"/>
  <c r="Q44" i="8"/>
  <c r="AU44" i="8"/>
  <c r="AD44" i="8"/>
  <c r="M44" i="8"/>
  <c r="AY44" i="8"/>
  <c r="AB44" i="8"/>
  <c r="Z44" i="8"/>
  <c r="BD44" i="8"/>
  <c r="AM44" i="8"/>
  <c r="V44" i="8"/>
  <c r="AZ44" i="8"/>
  <c r="AQ44" i="8"/>
  <c r="AN44" i="8"/>
  <c r="W44" i="8"/>
  <c r="AJ44" i="8"/>
  <c r="AA44" i="8"/>
  <c r="R44" i="8"/>
  <c r="AV44" i="8"/>
  <c r="AE44" i="8"/>
  <c r="N44" i="8"/>
  <c r="AR44" i="8"/>
  <c r="AI44" i="8"/>
  <c r="BF44" i="8"/>
  <c r="AO44" i="8"/>
  <c r="X44" i="8"/>
  <c r="BB44" i="8"/>
  <c r="AK44" i="8"/>
  <c r="T44" i="8"/>
  <c r="AB299" i="3"/>
  <c r="AB309" i="3"/>
  <c r="AC505" i="3"/>
  <c r="AC421" i="3"/>
  <c r="AC422" i="3"/>
  <c r="Z465" i="3"/>
  <c r="Z466" i="3"/>
  <c r="X109" i="3"/>
  <c r="X110" i="3"/>
  <c r="AE418" i="3"/>
  <c r="AE408" i="3"/>
  <c r="AD510" i="3"/>
  <c r="AD500" i="3"/>
  <c r="AB449" i="3"/>
  <c r="AB453" i="3"/>
  <c r="AB450" i="3"/>
  <c r="AB456" i="3"/>
  <c r="Y443" i="3"/>
  <c r="AC444" i="3"/>
  <c r="Z356" i="3"/>
  <c r="Z357" i="3"/>
  <c r="AB514" i="3"/>
  <c r="AB513" i="3"/>
  <c r="V157" i="3"/>
  <c r="V158" i="3"/>
  <c r="Y95" i="3"/>
  <c r="Y96" i="3" s="1"/>
  <c r="Y99" i="3" s="1"/>
  <c r="Y104" i="3"/>
  <c r="W160" i="3"/>
  <c r="D56" i="5"/>
  <c r="C55" i="5"/>
  <c r="AE405" i="3"/>
  <c r="AE406" i="3" s="1"/>
  <c r="AE409" i="3" s="1"/>
  <c r="AE414" i="3"/>
  <c r="AB296" i="3"/>
  <c r="AB297" i="3" s="1"/>
  <c r="AB300" i="3" s="1"/>
  <c r="AB305" i="3"/>
  <c r="X154" i="3"/>
  <c r="X144" i="3"/>
  <c r="AA259" i="3"/>
  <c r="AA250" i="3"/>
  <c r="AA251" i="3" s="1"/>
  <c r="AA254" i="3" s="1"/>
  <c r="Z258" i="3"/>
  <c r="X141" i="3"/>
  <c r="X142" i="3" s="1"/>
  <c r="X145" i="3" s="1"/>
  <c r="X150" i="3"/>
  <c r="Z265" i="3"/>
  <c r="Z264" i="3"/>
  <c r="Z313" i="3"/>
  <c r="Z312" i="3"/>
  <c r="Y266" i="3"/>
  <c r="Y267" i="3"/>
  <c r="AD419" i="3"/>
  <c r="AD420" i="3"/>
  <c r="AA355" i="3"/>
  <c r="AA345" i="3"/>
  <c r="Z269" i="3"/>
  <c r="X114" i="3"/>
  <c r="Y108" i="3"/>
  <c r="Y98" i="3"/>
  <c r="AA310" i="3"/>
  <c r="AA311" i="3"/>
  <c r="AD424" i="3"/>
  <c r="AA263" i="3"/>
  <c r="AA253" i="3"/>
  <c r="AA342" i="3"/>
  <c r="AA343" i="3" s="1"/>
  <c r="AA346" i="3" s="1"/>
  <c r="AA351" i="3"/>
  <c r="AC511" i="3"/>
  <c r="AC512" i="3"/>
  <c r="X103" i="3"/>
  <c r="AC295" i="3"/>
  <c r="AC294" i="3"/>
  <c r="AC298" i="3"/>
  <c r="AC301" i="3"/>
  <c r="Z288" i="3"/>
  <c r="AD289" i="3"/>
  <c r="AD498" i="3" l="1"/>
  <c r="AD501" i="3" s="1"/>
  <c r="AD506" i="3"/>
  <c r="AJ118" i="3"/>
  <c r="BE22" i="8"/>
  <c r="AF22" i="8"/>
  <c r="L22" i="8"/>
  <c r="Z22" i="8"/>
  <c r="AQ22" i="8"/>
  <c r="AV22" i="8"/>
  <c r="N22" i="8"/>
  <c r="AN22" i="8"/>
  <c r="O22" i="8"/>
  <c r="AI22" i="8"/>
  <c r="AY22" i="8"/>
  <c r="AH22" i="8"/>
  <c r="AE22" i="8"/>
  <c r="BA22" i="8"/>
  <c r="AU22" i="8"/>
  <c r="AJ22" i="8"/>
  <c r="AO22" i="8"/>
  <c r="BF22" i="8"/>
  <c r="BC22" i="8"/>
  <c r="AD22" i="8"/>
  <c r="X22" i="8"/>
  <c r="AS22" i="8"/>
  <c r="AB22" i="8"/>
  <c r="P22" i="8"/>
  <c r="BB22" i="8"/>
  <c r="AK22" i="8"/>
  <c r="AL22" i="8"/>
  <c r="M22" i="8"/>
  <c r="AT22" i="8"/>
  <c r="AZ22" i="8"/>
  <c r="K22" i="8"/>
  <c r="T22" i="8"/>
  <c r="AG22" i="8"/>
  <c r="U22" i="8"/>
  <c r="AA22" i="8"/>
  <c r="AM22" i="8"/>
  <c r="AP22" i="8"/>
  <c r="Y22" i="8"/>
  <c r="S22" i="8"/>
  <c r="AW22" i="8"/>
  <c r="AX22" i="8"/>
  <c r="AC22" i="8"/>
  <c r="V22" i="8"/>
  <c r="R22" i="8"/>
  <c r="W22" i="8"/>
  <c r="BD22" i="8"/>
  <c r="Q22" i="8"/>
  <c r="AR22" i="8"/>
  <c r="AD505" i="3"/>
  <c r="AA258" i="3"/>
  <c r="AE413" i="3"/>
  <c r="AC296" i="3"/>
  <c r="AC297" i="3" s="1"/>
  <c r="AC300" i="3" s="1"/>
  <c r="AC305" i="3"/>
  <c r="Z266" i="3"/>
  <c r="Z267" i="3"/>
  <c r="AA269" i="3"/>
  <c r="AB464" i="3"/>
  <c r="AB454" i="3"/>
  <c r="AA313" i="3"/>
  <c r="AA312" i="3"/>
  <c r="AA265" i="3"/>
  <c r="AA264" i="3"/>
  <c r="AD516" i="3"/>
  <c r="X155" i="3"/>
  <c r="X156" i="3"/>
  <c r="AB460" i="3"/>
  <c r="AB451" i="3"/>
  <c r="AB452" i="3" s="1"/>
  <c r="AB455" i="3" s="1"/>
  <c r="AB355" i="3"/>
  <c r="AB345" i="3"/>
  <c r="AA465" i="3"/>
  <c r="AA466" i="3"/>
  <c r="AF495" i="3"/>
  <c r="AF499" i="3"/>
  <c r="AF496" i="3"/>
  <c r="AF509" i="3"/>
  <c r="AF502" i="3"/>
  <c r="AC489" i="3"/>
  <c r="AG490" i="3"/>
  <c r="AG404" i="3"/>
  <c r="AG403" i="3"/>
  <c r="AG407" i="3"/>
  <c r="AG410" i="3"/>
  <c r="AD397" i="3"/>
  <c r="AH398" i="3"/>
  <c r="Z467" i="3"/>
  <c r="Z468" i="3"/>
  <c r="AD295" i="3"/>
  <c r="AD308" i="3"/>
  <c r="AD294" i="3"/>
  <c r="AD298" i="3"/>
  <c r="AD301" i="3"/>
  <c r="AA288" i="3"/>
  <c r="AE289" i="3"/>
  <c r="Y103" i="3"/>
  <c r="X149" i="3"/>
  <c r="AC450" i="3"/>
  <c r="AC463" i="3"/>
  <c r="AC449" i="3"/>
  <c r="AC453" i="3"/>
  <c r="AC456" i="3"/>
  <c r="Z443" i="3"/>
  <c r="AD444" i="3"/>
  <c r="AD512" i="3"/>
  <c r="AD511" i="3"/>
  <c r="AB310" i="3"/>
  <c r="AB311" i="3"/>
  <c r="AB351" i="3"/>
  <c r="AB342" i="3"/>
  <c r="AB343" i="3" s="1"/>
  <c r="AB346" i="3" s="1"/>
  <c r="AA94" i="3"/>
  <c r="AA93" i="3"/>
  <c r="AA97" i="3" s="1"/>
  <c r="AA100" i="3"/>
  <c r="X87" i="3"/>
  <c r="AB88" i="3"/>
  <c r="AA107" i="3" s="1"/>
  <c r="AB253" i="3"/>
  <c r="AB263" i="3"/>
  <c r="Y154" i="3"/>
  <c r="Y144" i="3"/>
  <c r="AL365" i="3"/>
  <c r="G365" i="3" s="1"/>
  <c r="G331" i="3"/>
  <c r="J50" i="8" s="1"/>
  <c r="AA361" i="3"/>
  <c r="Y109" i="3"/>
  <c r="Y110" i="3"/>
  <c r="AE419" i="3"/>
  <c r="AE420" i="3"/>
  <c r="Y150" i="3"/>
  <c r="Y141" i="3"/>
  <c r="Y142" i="3" s="1"/>
  <c r="Y145" i="3" s="1"/>
  <c r="AF414" i="3"/>
  <c r="AF405" i="3"/>
  <c r="AF406" i="3" s="1"/>
  <c r="AF409" i="3" s="1"/>
  <c r="AA350" i="3"/>
  <c r="AA459" i="3"/>
  <c r="AC341" i="3"/>
  <c r="AC354" i="3"/>
  <c r="AC340" i="3"/>
  <c r="AC344" i="3"/>
  <c r="AC347" i="3"/>
  <c r="Z334" i="3"/>
  <c r="AD335" i="3"/>
  <c r="AB259" i="3"/>
  <c r="AB250" i="3"/>
  <c r="AB251" i="3" s="1"/>
  <c r="AB254" i="3" s="1"/>
  <c r="AE500" i="3"/>
  <c r="AE510" i="3"/>
  <c r="AF418" i="3"/>
  <c r="AF408" i="3"/>
  <c r="Z108" i="3"/>
  <c r="Z98" i="3"/>
  <c r="Z359" i="3"/>
  <c r="Z358" i="3"/>
  <c r="W157" i="3"/>
  <c r="W158" i="3"/>
  <c r="AC309" i="3"/>
  <c r="AC299" i="3"/>
  <c r="X111" i="3"/>
  <c r="X112" i="3"/>
  <c r="AA356" i="3"/>
  <c r="AA357" i="3"/>
  <c r="AB304" i="3"/>
  <c r="D57" i="5"/>
  <c r="C56" i="5"/>
  <c r="AC513" i="3"/>
  <c r="AC514" i="3"/>
  <c r="AC252" i="3"/>
  <c r="AC249" i="3"/>
  <c r="AC248" i="3"/>
  <c r="AC255" i="3"/>
  <c r="Z242" i="3"/>
  <c r="AD243" i="3"/>
  <c r="AE506" i="3"/>
  <c r="AE497" i="3"/>
  <c r="AE498" i="3" s="1"/>
  <c r="AE501" i="3" s="1"/>
  <c r="Z104" i="3"/>
  <c r="Z95" i="3"/>
  <c r="Z96" i="3" s="1"/>
  <c r="Z99" i="3" s="1"/>
  <c r="AD421" i="3"/>
  <c r="AD422" i="3"/>
  <c r="Z140" i="3"/>
  <c r="Z139" i="3"/>
  <c r="Z143" i="3" s="1"/>
  <c r="Z146" i="3"/>
  <c r="W133" i="3"/>
  <c r="AA134" i="3"/>
  <c r="AA108" i="3" l="1"/>
  <c r="AA98" i="3"/>
  <c r="AB350" i="3"/>
  <c r="Z103" i="3"/>
  <c r="AB258" i="3"/>
  <c r="AB459" i="3"/>
  <c r="AE505" i="3"/>
  <c r="AF413" i="3"/>
  <c r="AC250" i="3"/>
  <c r="AC251" i="3" s="1"/>
  <c r="AC254" i="3" s="1"/>
  <c r="AC259" i="3"/>
  <c r="AB264" i="3"/>
  <c r="AB265" i="3"/>
  <c r="AE295" i="3"/>
  <c r="AE308" i="3"/>
  <c r="AE294" i="3"/>
  <c r="AE298" i="3"/>
  <c r="AE301" i="3"/>
  <c r="AB288" i="3"/>
  <c r="AF289" i="3"/>
  <c r="AH404" i="3"/>
  <c r="AH403" i="3"/>
  <c r="AH407" i="3"/>
  <c r="AH410" i="3"/>
  <c r="AE397" i="3"/>
  <c r="AI398" i="3"/>
  <c r="AG496" i="3"/>
  <c r="AG509" i="3"/>
  <c r="AG495" i="3"/>
  <c r="AG499" i="3"/>
  <c r="AG502" i="3"/>
  <c r="AD489" i="3"/>
  <c r="AH490" i="3"/>
  <c r="AB465" i="3"/>
  <c r="AB466" i="3"/>
  <c r="Z154" i="3"/>
  <c r="Z144" i="3"/>
  <c r="AE511" i="3"/>
  <c r="AE512" i="3"/>
  <c r="AB269" i="3"/>
  <c r="Y149" i="3"/>
  <c r="AD450" i="3"/>
  <c r="AD463" i="3"/>
  <c r="AD449" i="3"/>
  <c r="AD453" i="3"/>
  <c r="AD456" i="3"/>
  <c r="AA443" i="3"/>
  <c r="AE444" i="3"/>
  <c r="AD341" i="3"/>
  <c r="AD354" i="3"/>
  <c r="AD340" i="3"/>
  <c r="AD344" i="3"/>
  <c r="AD347" i="3"/>
  <c r="AA334" i="3"/>
  <c r="AE335" i="3"/>
  <c r="AC304" i="3"/>
  <c r="D58" i="5"/>
  <c r="C57" i="5"/>
  <c r="Z114" i="3"/>
  <c r="AC263" i="3"/>
  <c r="AC253" i="3"/>
  <c r="AA467" i="3"/>
  <c r="AA468" i="3"/>
  <c r="Y156" i="3"/>
  <c r="Y155" i="3"/>
  <c r="AD299" i="3"/>
  <c r="AD309" i="3"/>
  <c r="Z141" i="3"/>
  <c r="Z142" i="3" s="1"/>
  <c r="Z145" i="3" s="1"/>
  <c r="Z150" i="3"/>
  <c r="AD248" i="3"/>
  <c r="AD252" i="3"/>
  <c r="AD249" i="3"/>
  <c r="AD255" i="3"/>
  <c r="AA242" i="3"/>
  <c r="AE243" i="3"/>
  <c r="AA95" i="3"/>
  <c r="AA96" i="3" s="1"/>
  <c r="AA99" i="3" s="1"/>
  <c r="AA104" i="3"/>
  <c r="AB361" i="3"/>
  <c r="X157" i="3"/>
  <c r="X158" i="3"/>
  <c r="AD305" i="3"/>
  <c r="AD296" i="3"/>
  <c r="AD297" i="3" s="1"/>
  <c r="AD300" i="3" s="1"/>
  <c r="AG418" i="3"/>
  <c r="AG408" i="3"/>
  <c r="Z110" i="3"/>
  <c r="Z109" i="3"/>
  <c r="AA358" i="3"/>
  <c r="AA359" i="3"/>
  <c r="Z50" i="8"/>
  <c r="V50" i="8"/>
  <c r="S50" i="8"/>
  <c r="R50" i="8"/>
  <c r="AV50" i="8"/>
  <c r="AE50" i="8"/>
  <c r="N50" i="8"/>
  <c r="AR50" i="8"/>
  <c r="K50" i="8"/>
  <c r="AG50" i="8"/>
  <c r="AC50" i="8"/>
  <c r="Y50" i="8"/>
  <c r="U50" i="8"/>
  <c r="AI50" i="8"/>
  <c r="BE50" i="8"/>
  <c r="AN50" i="8"/>
  <c r="W50" i="8"/>
  <c r="BA50" i="8"/>
  <c r="AJ50" i="8"/>
  <c r="AQ50" i="8"/>
  <c r="P50" i="8"/>
  <c r="AW50" i="8"/>
  <c r="AF50" i="8"/>
  <c r="O50" i="8"/>
  <c r="AS50" i="8"/>
  <c r="AB50" i="8"/>
  <c r="AY50" i="8"/>
  <c r="AT50" i="8"/>
  <c r="BF50" i="8"/>
  <c r="AO50" i="8"/>
  <c r="X50" i="8"/>
  <c r="BB50" i="8"/>
  <c r="AK50" i="8"/>
  <c r="T50" i="8"/>
  <c r="AX50" i="8"/>
  <c r="L50" i="8"/>
  <c r="AP50" i="8"/>
  <c r="AL50" i="8"/>
  <c r="AH50" i="8"/>
  <c r="Q50" i="8"/>
  <c r="AU50" i="8"/>
  <c r="AD50" i="8"/>
  <c r="M50" i="8"/>
  <c r="AA50" i="8"/>
  <c r="BD50" i="8"/>
  <c r="AM50" i="8"/>
  <c r="AZ50" i="8"/>
  <c r="BC50" i="8"/>
  <c r="AC464" i="3"/>
  <c r="AC454" i="3"/>
  <c r="AG405" i="3"/>
  <c r="AG406" i="3" s="1"/>
  <c r="AG409" i="3" s="1"/>
  <c r="AG414" i="3"/>
  <c r="AB356" i="3"/>
  <c r="AB357" i="3"/>
  <c r="AA140" i="3"/>
  <c r="AA139" i="3"/>
  <c r="AA143" i="3" s="1"/>
  <c r="AA146" i="3"/>
  <c r="X133" i="3"/>
  <c r="AB134" i="3"/>
  <c r="AB312" i="3"/>
  <c r="AB313" i="3"/>
  <c r="AC310" i="3"/>
  <c r="AC311" i="3"/>
  <c r="AF420" i="3"/>
  <c r="AF419" i="3"/>
  <c r="AC355" i="3"/>
  <c r="AC345" i="3"/>
  <c r="AC451" i="3"/>
  <c r="AC452" i="3" s="1"/>
  <c r="AC455" i="3" s="1"/>
  <c r="AC460" i="3"/>
  <c r="AF510" i="3"/>
  <c r="AF500" i="3"/>
  <c r="AE421" i="3"/>
  <c r="AE422" i="3"/>
  <c r="AA266" i="3"/>
  <c r="AA267" i="3"/>
  <c r="AE516" i="3"/>
  <c r="AC351" i="3"/>
  <c r="AC342" i="3"/>
  <c r="AC343" i="3" s="1"/>
  <c r="AC346" i="3" s="1"/>
  <c r="AB94" i="3"/>
  <c r="AB93" i="3"/>
  <c r="AB97" i="3" s="1"/>
  <c r="AB100" i="3"/>
  <c r="Y87" i="3"/>
  <c r="AC88" i="3"/>
  <c r="AB107" i="3" s="1"/>
  <c r="Y111" i="3"/>
  <c r="Y112" i="3"/>
  <c r="AF506" i="3"/>
  <c r="AF497" i="3"/>
  <c r="AF498" i="3" s="1"/>
  <c r="AF501" i="3" s="1"/>
  <c r="AD513" i="3"/>
  <c r="AD514" i="3"/>
  <c r="AK118" i="3" l="1"/>
  <c r="AG413" i="3"/>
  <c r="AC258" i="3"/>
  <c r="AF505" i="3"/>
  <c r="AA144" i="3"/>
  <c r="AA154" i="3"/>
  <c r="AC459" i="3"/>
  <c r="Z149" i="3"/>
  <c r="Z111" i="3"/>
  <c r="Z112" i="3"/>
  <c r="AC357" i="3"/>
  <c r="AC356" i="3"/>
  <c r="AB140" i="3"/>
  <c r="AB139" i="3"/>
  <c r="AB146" i="3"/>
  <c r="Y133" i="3"/>
  <c r="AC134" i="3"/>
  <c r="AC313" i="3"/>
  <c r="AC312" i="3"/>
  <c r="AD464" i="3"/>
  <c r="AD454" i="3"/>
  <c r="Y157" i="3"/>
  <c r="Y158" i="3"/>
  <c r="AH509" i="3"/>
  <c r="AH499" i="3"/>
  <c r="AH496" i="3"/>
  <c r="AH495" i="3"/>
  <c r="AH502" i="3"/>
  <c r="AE489" i="3"/>
  <c r="AI490" i="3"/>
  <c r="AI404" i="3"/>
  <c r="AI403" i="3"/>
  <c r="AI407" i="3"/>
  <c r="AI410" i="3"/>
  <c r="AF397" i="3"/>
  <c r="AJ398" i="3"/>
  <c r="AF294" i="3"/>
  <c r="AF298" i="3"/>
  <c r="AF295" i="3"/>
  <c r="AF308" i="3"/>
  <c r="AF301" i="3"/>
  <c r="AC288" i="3"/>
  <c r="AG289" i="3"/>
  <c r="AE248" i="3"/>
  <c r="AE252" i="3"/>
  <c r="AE249" i="3"/>
  <c r="AE255" i="3"/>
  <c r="AB242" i="3"/>
  <c r="AF243" i="3"/>
  <c r="AC350" i="3"/>
  <c r="AG420" i="3"/>
  <c r="AG419" i="3"/>
  <c r="AD451" i="3"/>
  <c r="AD452" i="3" s="1"/>
  <c r="AD455" i="3" s="1"/>
  <c r="AD460" i="3"/>
  <c r="AE340" i="3"/>
  <c r="AE344" i="3"/>
  <c r="AE341" i="3"/>
  <c r="AE354" i="3"/>
  <c r="AE347" i="3"/>
  <c r="AB334" i="3"/>
  <c r="AF335" i="3"/>
  <c r="AF516" i="3"/>
  <c r="AC361" i="3"/>
  <c r="AC470" i="3"/>
  <c r="AB104" i="3"/>
  <c r="AB95" i="3"/>
  <c r="AB96" i="3" s="1"/>
  <c r="AB99" i="3" s="1"/>
  <c r="AD262" i="3"/>
  <c r="AD345" i="3"/>
  <c r="AD355" i="3"/>
  <c r="AE514" i="3"/>
  <c r="AE513" i="3"/>
  <c r="AB98" i="3"/>
  <c r="AB108" i="3"/>
  <c r="AD304" i="3"/>
  <c r="AD351" i="3"/>
  <c r="AD342" i="3"/>
  <c r="AD343" i="3" s="1"/>
  <c r="AD346" i="3" s="1"/>
  <c r="AH408" i="3"/>
  <c r="AH418" i="3"/>
  <c r="AB358" i="3"/>
  <c r="AB359" i="3"/>
  <c r="AC465" i="3"/>
  <c r="AC466" i="3"/>
  <c r="AA150" i="3"/>
  <c r="AA141" i="3"/>
  <c r="AA142" i="3" s="1"/>
  <c r="AA145" i="3" s="1"/>
  <c r="AD315" i="3"/>
  <c r="AG510" i="3"/>
  <c r="AG500" i="3"/>
  <c r="AH414" i="3"/>
  <c r="AH405" i="3"/>
  <c r="AH406" i="3" s="1"/>
  <c r="AH409" i="3" s="1"/>
  <c r="AE309" i="3"/>
  <c r="AE299" i="3"/>
  <c r="AA110" i="3"/>
  <c r="AA109" i="3"/>
  <c r="AA114" i="3"/>
  <c r="AD263" i="3"/>
  <c r="AD253" i="3"/>
  <c r="AA153" i="3"/>
  <c r="AA103" i="3"/>
  <c r="AD259" i="3"/>
  <c r="AD250" i="3"/>
  <c r="AD251" i="3" s="1"/>
  <c r="AD254" i="3" s="1"/>
  <c r="AC264" i="3"/>
  <c r="AC265" i="3"/>
  <c r="AE450" i="3"/>
  <c r="AE463" i="3"/>
  <c r="AE453" i="3"/>
  <c r="AE449" i="3"/>
  <c r="AE456" i="3"/>
  <c r="AB443" i="3"/>
  <c r="AF444" i="3"/>
  <c r="Z155" i="3"/>
  <c r="Z156" i="3"/>
  <c r="AG497" i="3"/>
  <c r="AG498" i="3" s="1"/>
  <c r="AG501" i="3" s="1"/>
  <c r="AG506" i="3"/>
  <c r="AE305" i="3"/>
  <c r="AE296" i="3"/>
  <c r="AE297" i="3" s="1"/>
  <c r="AE300" i="3" s="1"/>
  <c r="AF421" i="3"/>
  <c r="AF422" i="3"/>
  <c r="AB467" i="3"/>
  <c r="AB468" i="3"/>
  <c r="AB266" i="3"/>
  <c r="AB267" i="3"/>
  <c r="AC94" i="3"/>
  <c r="AC93" i="3"/>
  <c r="AC97" i="3" s="1"/>
  <c r="AC100" i="3"/>
  <c r="Z87" i="3"/>
  <c r="AD88" i="3"/>
  <c r="AF512" i="3"/>
  <c r="AF511" i="3"/>
  <c r="AD310" i="3"/>
  <c r="AD311" i="3"/>
  <c r="D59" i="5"/>
  <c r="C58" i="5"/>
  <c r="AL118" i="3" l="1"/>
  <c r="G118" i="3" s="1"/>
  <c r="G84" i="3"/>
  <c r="J16" i="8" s="1"/>
  <c r="AG505" i="3"/>
  <c r="AB103" i="3"/>
  <c r="AA149" i="3"/>
  <c r="AC98" i="3"/>
  <c r="AC108" i="3"/>
  <c r="AE304" i="3"/>
  <c r="AD93" i="3"/>
  <c r="AD97" i="3" s="1"/>
  <c r="AD94" i="3"/>
  <c r="AD100" i="3"/>
  <c r="AA87" i="3"/>
  <c r="AE88" i="3"/>
  <c r="AD264" i="3"/>
  <c r="AD265" i="3"/>
  <c r="AB109" i="3"/>
  <c r="AB110" i="3"/>
  <c r="AB114" i="3"/>
  <c r="AG516" i="3"/>
  <c r="D60" i="5"/>
  <c r="C59" i="5"/>
  <c r="AA112" i="3"/>
  <c r="AA111" i="3"/>
  <c r="AH506" i="3"/>
  <c r="AH497" i="3"/>
  <c r="AH498" i="3" s="1"/>
  <c r="AH501" i="3" s="1"/>
  <c r="AF513" i="3"/>
  <c r="AF514" i="3"/>
  <c r="AG422" i="3"/>
  <c r="AG421" i="3"/>
  <c r="AF450" i="3"/>
  <c r="AF463" i="3"/>
  <c r="AF449" i="3"/>
  <c r="AF453" i="3"/>
  <c r="AF456" i="3"/>
  <c r="AC443" i="3"/>
  <c r="AG444" i="3"/>
  <c r="AB150" i="3"/>
  <c r="AB141" i="3"/>
  <c r="AB142" i="3" s="1"/>
  <c r="AB145" i="3" s="1"/>
  <c r="AE460" i="3"/>
  <c r="AE451" i="3"/>
  <c r="AE452" i="3" s="1"/>
  <c r="AE455" i="3" s="1"/>
  <c r="AE310" i="3"/>
  <c r="AE311" i="3"/>
  <c r="AA160" i="3"/>
  <c r="AE345" i="3"/>
  <c r="AE355" i="3"/>
  <c r="AI408" i="3"/>
  <c r="AI418" i="3"/>
  <c r="AD465" i="3"/>
  <c r="AD466" i="3"/>
  <c r="AC139" i="3"/>
  <c r="AC143" i="3" s="1"/>
  <c r="AC140" i="3"/>
  <c r="AC146" i="3"/>
  <c r="Z133" i="3"/>
  <c r="AD134" i="3"/>
  <c r="AC467" i="3"/>
  <c r="AC468" i="3"/>
  <c r="AF249" i="3"/>
  <c r="AF248" i="3"/>
  <c r="AF252" i="3"/>
  <c r="AF255" i="3"/>
  <c r="AC242" i="3"/>
  <c r="AG243" i="3"/>
  <c r="AD350" i="3"/>
  <c r="AE351" i="3"/>
  <c r="AE342" i="3"/>
  <c r="AE343" i="3" s="1"/>
  <c r="AE346" i="3" s="1"/>
  <c r="AD470" i="3"/>
  <c r="AC358" i="3"/>
  <c r="AC359" i="3"/>
  <c r="AI414" i="3"/>
  <c r="AI405" i="3"/>
  <c r="AI406" i="3" s="1"/>
  <c r="AI409" i="3" s="1"/>
  <c r="AH500" i="3"/>
  <c r="AH510" i="3"/>
  <c r="AC266" i="3"/>
  <c r="AC267" i="3"/>
  <c r="AE464" i="3"/>
  <c r="AE454" i="3"/>
  <c r="AH413" i="3"/>
  <c r="AH419" i="3"/>
  <c r="AH420" i="3"/>
  <c r="AD361" i="3"/>
  <c r="AD357" i="3"/>
  <c r="AD356" i="3"/>
  <c r="AF340" i="3"/>
  <c r="AF344" i="3"/>
  <c r="AF341" i="3"/>
  <c r="AF354" i="3"/>
  <c r="AF347" i="3"/>
  <c r="AC334" i="3"/>
  <c r="AG335" i="3"/>
  <c r="AD459" i="3"/>
  <c r="AE263" i="3"/>
  <c r="AE253" i="3"/>
  <c r="AF309" i="3"/>
  <c r="AF299" i="3"/>
  <c r="AA155" i="3"/>
  <c r="AA156" i="3"/>
  <c r="AC104" i="3"/>
  <c r="AC95" i="3"/>
  <c r="AC96" i="3" s="1"/>
  <c r="AC99" i="3" s="1"/>
  <c r="AE315" i="3"/>
  <c r="AD258" i="3"/>
  <c r="AF296" i="3"/>
  <c r="AF297" i="3" s="1"/>
  <c r="AF300" i="3" s="1"/>
  <c r="AF305" i="3"/>
  <c r="AD269" i="3"/>
  <c r="AG511" i="3"/>
  <c r="AG512" i="3"/>
  <c r="AD312" i="3"/>
  <c r="AD313" i="3"/>
  <c r="AE259" i="3"/>
  <c r="AE250" i="3"/>
  <c r="AE251" i="3" s="1"/>
  <c r="AE254" i="3" s="1"/>
  <c r="AG295" i="3"/>
  <c r="AG308" i="3"/>
  <c r="AG294" i="3"/>
  <c r="AG298" i="3"/>
  <c r="AG301" i="3"/>
  <c r="AD288" i="3"/>
  <c r="AH289" i="3"/>
  <c r="AJ403" i="3"/>
  <c r="AJ407" i="3"/>
  <c r="AJ417" i="3"/>
  <c r="AJ404" i="3"/>
  <c r="AJ410" i="3"/>
  <c r="AG397" i="3"/>
  <c r="AK398" i="3"/>
  <c r="AI495" i="3"/>
  <c r="AI499" i="3"/>
  <c r="AI496" i="3"/>
  <c r="AI509" i="3"/>
  <c r="AI502" i="3"/>
  <c r="AF489" i="3"/>
  <c r="AJ490" i="3"/>
  <c r="AB143" i="3"/>
  <c r="Z158" i="3"/>
  <c r="Z157" i="3"/>
  <c r="AD107" i="3" l="1"/>
  <c r="Y16" i="8"/>
  <c r="Q16" i="8"/>
  <c r="AM16" i="8"/>
  <c r="AE16" i="8"/>
  <c r="AN16" i="8"/>
  <c r="AX16" i="8"/>
  <c r="BC16" i="8"/>
  <c r="AU16" i="8"/>
  <c r="V16" i="8"/>
  <c r="N16" i="8"/>
  <c r="W16" i="8"/>
  <c r="AG16" i="8"/>
  <c r="AB16" i="8"/>
  <c r="K16" i="8"/>
  <c r="P16" i="8"/>
  <c r="AL16" i="8"/>
  <c r="AD16" i="8"/>
  <c r="AK16" i="8"/>
  <c r="BF16" i="8"/>
  <c r="AS16" i="8"/>
  <c r="AW16" i="8"/>
  <c r="X16" i="8"/>
  <c r="BB16" i="8"/>
  <c r="O16" i="8"/>
  <c r="AT16" i="8"/>
  <c r="BA16" i="8"/>
  <c r="T16" i="8"/>
  <c r="AZ16" i="8"/>
  <c r="AR16" i="8"/>
  <c r="AO16" i="8"/>
  <c r="U16" i="8"/>
  <c r="M16" i="8"/>
  <c r="AI16" i="8"/>
  <c r="AA16" i="8"/>
  <c r="AJ16" i="8"/>
  <c r="AF16" i="8"/>
  <c r="Z16" i="8"/>
  <c r="S16" i="8"/>
  <c r="AY16" i="8"/>
  <c r="AQ16" i="8"/>
  <c r="R16" i="8"/>
  <c r="AC16" i="8"/>
  <c r="AP16" i="8"/>
  <c r="AH16" i="8"/>
  <c r="BD16" i="8"/>
  <c r="AV16" i="8"/>
  <c r="BE16" i="8"/>
  <c r="L16" i="8"/>
  <c r="AE459" i="3"/>
  <c r="AE350" i="3"/>
  <c r="AI413" i="3"/>
  <c r="AD108" i="3"/>
  <c r="AD98" i="3"/>
  <c r="AE258" i="3"/>
  <c r="AC103" i="3"/>
  <c r="AH505" i="3"/>
  <c r="AF310" i="3"/>
  <c r="AF311" i="3"/>
  <c r="AF451" i="3"/>
  <c r="AF452" i="3" s="1"/>
  <c r="AF455" i="3" s="1"/>
  <c r="AF460" i="3"/>
  <c r="AE466" i="3"/>
  <c r="AE465" i="3"/>
  <c r="AD467" i="3"/>
  <c r="AD468" i="3"/>
  <c r="AF355" i="3"/>
  <c r="AF345" i="3"/>
  <c r="AH422" i="3"/>
  <c r="AH421" i="3"/>
  <c r="AH512" i="3"/>
  <c r="AH511" i="3"/>
  <c r="AC109" i="3"/>
  <c r="AC110" i="3"/>
  <c r="AF315" i="3"/>
  <c r="AF342" i="3"/>
  <c r="AF343" i="3" s="1"/>
  <c r="AF346" i="3" s="1"/>
  <c r="AF351" i="3"/>
  <c r="AF263" i="3"/>
  <c r="AF253" i="3"/>
  <c r="AI419" i="3"/>
  <c r="AI420" i="3"/>
  <c r="AB112" i="3"/>
  <c r="AB111" i="3"/>
  <c r="AB149" i="3"/>
  <c r="AE312" i="3"/>
  <c r="AE313" i="3"/>
  <c r="AF304" i="3"/>
  <c r="AD266" i="3"/>
  <c r="AD267" i="3"/>
  <c r="AE264" i="3"/>
  <c r="AE265" i="3"/>
  <c r="AG354" i="3"/>
  <c r="AG344" i="3"/>
  <c r="AG340" i="3"/>
  <c r="AG341" i="3"/>
  <c r="AG347" i="3"/>
  <c r="AD334" i="3"/>
  <c r="AH335" i="3"/>
  <c r="AG450" i="3"/>
  <c r="AG463" i="3"/>
  <c r="AG449" i="3"/>
  <c r="AG453" i="3"/>
  <c r="AG456" i="3"/>
  <c r="AD443" i="3"/>
  <c r="AH444" i="3"/>
  <c r="AA157" i="3"/>
  <c r="AA158" i="3"/>
  <c r="AF464" i="3"/>
  <c r="AF454" i="3"/>
  <c r="AG309" i="3"/>
  <c r="AG299" i="3"/>
  <c r="AF250" i="3"/>
  <c r="AF251" i="3" s="1"/>
  <c r="AF254" i="3" s="1"/>
  <c r="AF259" i="3"/>
  <c r="AC154" i="3"/>
  <c r="AC144" i="3"/>
  <c r="AH516" i="3"/>
  <c r="D61" i="5"/>
  <c r="C60" i="5"/>
  <c r="AH295" i="3"/>
  <c r="AH308" i="3"/>
  <c r="AH294" i="3"/>
  <c r="AH298" i="3"/>
  <c r="AH301" i="3"/>
  <c r="AE288" i="3"/>
  <c r="AI289" i="3"/>
  <c r="AG248" i="3"/>
  <c r="AG249" i="3"/>
  <c r="AG252" i="3"/>
  <c r="AG255" i="3"/>
  <c r="AD242" i="3"/>
  <c r="AH243" i="3"/>
  <c r="AI500" i="3"/>
  <c r="AI510" i="3"/>
  <c r="AJ418" i="3"/>
  <c r="AJ408" i="3"/>
  <c r="AG305" i="3"/>
  <c r="AG296" i="3"/>
  <c r="AG297" i="3" s="1"/>
  <c r="AG300" i="3" s="1"/>
  <c r="AB154" i="3"/>
  <c r="AB144" i="3"/>
  <c r="AI497" i="3"/>
  <c r="AI498" i="3" s="1"/>
  <c r="AI501" i="3" s="1"/>
  <c r="AI506" i="3"/>
  <c r="AJ405" i="3"/>
  <c r="AJ406" i="3" s="1"/>
  <c r="AJ409" i="3" s="1"/>
  <c r="AJ414" i="3"/>
  <c r="AD358" i="3"/>
  <c r="AD359" i="3"/>
  <c r="AC141" i="3"/>
  <c r="AC142" i="3" s="1"/>
  <c r="AC145" i="3" s="1"/>
  <c r="AC150" i="3"/>
  <c r="AE470" i="3"/>
  <c r="AD95" i="3"/>
  <c r="AD96" i="3" s="1"/>
  <c r="AD99" i="3" s="1"/>
  <c r="AD104" i="3"/>
  <c r="AJ495" i="3"/>
  <c r="AJ499" i="3"/>
  <c r="AJ496" i="3"/>
  <c r="AJ509" i="3"/>
  <c r="AJ502" i="3"/>
  <c r="AG489" i="3"/>
  <c r="AK490" i="3"/>
  <c r="AK403" i="3"/>
  <c r="AK407" i="3"/>
  <c r="AK404" i="3"/>
  <c r="AK417" i="3"/>
  <c r="AK410" i="3"/>
  <c r="AH397" i="3"/>
  <c r="AL398" i="3"/>
  <c r="AE361" i="3"/>
  <c r="AD140" i="3"/>
  <c r="AD139" i="3"/>
  <c r="AD143" i="3" s="1"/>
  <c r="AD146" i="3"/>
  <c r="AA133" i="3"/>
  <c r="AE134" i="3"/>
  <c r="AE356" i="3"/>
  <c r="AE357" i="3"/>
  <c r="AE93" i="3"/>
  <c r="AE97" i="3" s="1"/>
  <c r="AE94" i="3"/>
  <c r="AE100" i="3"/>
  <c r="AB87" i="3"/>
  <c r="AF88" i="3"/>
  <c r="AG513" i="3"/>
  <c r="AG514" i="3"/>
  <c r="AC417" i="3" l="1"/>
  <c r="AC424" i="3" s="1"/>
  <c r="Y417" i="3"/>
  <c r="Y424" i="3" s="1"/>
  <c r="AF417" i="3"/>
  <c r="AF424" i="3" s="1"/>
  <c r="AE417" i="3"/>
  <c r="AE424" i="3" s="1"/>
  <c r="AH417" i="3"/>
  <c r="AH424" i="3" s="1"/>
  <c r="AG417" i="3"/>
  <c r="AG424" i="3" s="1"/>
  <c r="AI505" i="3"/>
  <c r="AE108" i="3"/>
  <c r="AE98" i="3"/>
  <c r="AF459" i="3"/>
  <c r="AD103" i="3"/>
  <c r="AD154" i="3"/>
  <c r="AD144" i="3"/>
  <c r="AF94" i="3"/>
  <c r="AF93" i="3"/>
  <c r="AF100" i="3"/>
  <c r="AC87" i="3"/>
  <c r="AG88" i="3"/>
  <c r="D62" i="5"/>
  <c r="C61" i="5"/>
  <c r="AG454" i="3"/>
  <c r="AG464" i="3"/>
  <c r="AF470" i="3"/>
  <c r="AE359" i="3"/>
  <c r="AE358" i="3"/>
  <c r="AK414" i="3"/>
  <c r="AK405" i="3"/>
  <c r="AK406" i="3" s="1"/>
  <c r="AK409" i="3" s="1"/>
  <c r="AJ497" i="3"/>
  <c r="AJ498" i="3" s="1"/>
  <c r="AJ501" i="3" s="1"/>
  <c r="AJ506" i="3"/>
  <c r="AI511" i="3"/>
  <c r="AI512" i="3"/>
  <c r="AF350" i="3"/>
  <c r="AF356" i="3"/>
  <c r="AF357" i="3"/>
  <c r="AC111" i="3"/>
  <c r="AC112" i="3"/>
  <c r="AI421" i="3"/>
  <c r="AI422" i="3"/>
  <c r="AK418" i="3"/>
  <c r="AK408" i="3"/>
  <c r="AG460" i="3"/>
  <c r="AG451" i="3"/>
  <c r="AG452" i="3" s="1"/>
  <c r="AG455" i="3" s="1"/>
  <c r="AL404" i="3"/>
  <c r="AL417" i="3"/>
  <c r="AL403" i="3"/>
  <c r="AL407" i="3"/>
  <c r="AL410" i="3"/>
  <c r="AK416" i="3" s="1"/>
  <c r="AI397" i="3"/>
  <c r="G398" i="3"/>
  <c r="AK496" i="3"/>
  <c r="AK509" i="3"/>
  <c r="AK495" i="3"/>
  <c r="AK499" i="3"/>
  <c r="AK502" i="3"/>
  <c r="AH489" i="3"/>
  <c r="AL490" i="3"/>
  <c r="AJ424" i="3"/>
  <c r="AG263" i="3"/>
  <c r="AG253" i="3"/>
  <c r="AH309" i="3"/>
  <c r="AH299" i="3"/>
  <c r="AF264" i="3"/>
  <c r="AF265" i="3"/>
  <c r="AI417" i="3"/>
  <c r="AI424" i="3" s="1"/>
  <c r="AJ413" i="3"/>
  <c r="AH296" i="3"/>
  <c r="AH297" i="3" s="1"/>
  <c r="AH300" i="3" s="1"/>
  <c r="AH305" i="3"/>
  <c r="AG342" i="3"/>
  <c r="AG343" i="3" s="1"/>
  <c r="AG346" i="3" s="1"/>
  <c r="AG351" i="3"/>
  <c r="AB157" i="3"/>
  <c r="AB158" i="3"/>
  <c r="AE266" i="3"/>
  <c r="AE267" i="3"/>
  <c r="AF466" i="3"/>
  <c r="AF465" i="3"/>
  <c r="AF361" i="3"/>
  <c r="AD114" i="3"/>
  <c r="AC149" i="3"/>
  <c r="AI516" i="3"/>
  <c r="AG304" i="3"/>
  <c r="AH450" i="3"/>
  <c r="AH463" i="3"/>
  <c r="AH449" i="3"/>
  <c r="AH453" i="3"/>
  <c r="AH456" i="3"/>
  <c r="AE443" i="3"/>
  <c r="AI444" i="3"/>
  <c r="AG355" i="3"/>
  <c r="AG345" i="3"/>
  <c r="AH513" i="3"/>
  <c r="AH514" i="3"/>
  <c r="AD110" i="3"/>
  <c r="AD109" i="3"/>
  <c r="AJ510" i="3"/>
  <c r="AJ500" i="3"/>
  <c r="AD150" i="3"/>
  <c r="AD141" i="3"/>
  <c r="AD142" i="3" s="1"/>
  <c r="AD145" i="3" s="1"/>
  <c r="AF258" i="3"/>
  <c r="AG315" i="3"/>
  <c r="AG259" i="3"/>
  <c r="AG250" i="3"/>
  <c r="AG251" i="3" s="1"/>
  <c r="AG254" i="3" s="1"/>
  <c r="AG310" i="3"/>
  <c r="AG311" i="3"/>
  <c r="AF312" i="3"/>
  <c r="AF313" i="3"/>
  <c r="AE140" i="3"/>
  <c r="AE153" i="3"/>
  <c r="AE139" i="3"/>
  <c r="AE143" i="3" s="1"/>
  <c r="AE146" i="3"/>
  <c r="AB133" i="3"/>
  <c r="AF134" i="3"/>
  <c r="AB155" i="3"/>
  <c r="AB156" i="3"/>
  <c r="AC155" i="3"/>
  <c r="AC156" i="3"/>
  <c r="AE104" i="3"/>
  <c r="AE95" i="3"/>
  <c r="AE96" i="3" s="1"/>
  <c r="AE99" i="3" s="1"/>
  <c r="AJ419" i="3"/>
  <c r="AJ420" i="3"/>
  <c r="AH252" i="3"/>
  <c r="AH249" i="3"/>
  <c r="AH248" i="3"/>
  <c r="AH255" i="3"/>
  <c r="AE242" i="3"/>
  <c r="AI243" i="3"/>
  <c r="AI295" i="3"/>
  <c r="AI308" i="3"/>
  <c r="AI294" i="3"/>
  <c r="AI298" i="3"/>
  <c r="AI301" i="3"/>
  <c r="AF288" i="3"/>
  <c r="AJ289" i="3"/>
  <c r="AH341" i="3"/>
  <c r="AH354" i="3"/>
  <c r="AH340" i="3"/>
  <c r="AH344" i="3"/>
  <c r="AH347" i="3"/>
  <c r="AE334" i="3"/>
  <c r="AI335" i="3"/>
  <c r="AE467" i="3"/>
  <c r="AE468" i="3"/>
  <c r="Q509" i="3" l="1"/>
  <c r="Q516" i="3" s="1"/>
  <c r="Y509" i="3"/>
  <c r="Y516" i="3" s="1"/>
  <c r="T509" i="3"/>
  <c r="T516" i="3" s="1"/>
  <c r="S509" i="3"/>
  <c r="S516" i="3" s="1"/>
  <c r="W509" i="3"/>
  <c r="W516" i="3" s="1"/>
  <c r="U509" i="3"/>
  <c r="U516" i="3" s="1"/>
  <c r="AJ416" i="3"/>
  <c r="AJ415" i="3" s="1"/>
  <c r="AJ430" i="3" s="1"/>
  <c r="AH416" i="3"/>
  <c r="AH415" i="3" s="1"/>
  <c r="AH423" i="3" s="1"/>
  <c r="AE416" i="3"/>
  <c r="AE415" i="3" s="1"/>
  <c r="AE430" i="3" s="1"/>
  <c r="AG258" i="3"/>
  <c r="AD149" i="3"/>
  <c r="AK413" i="3"/>
  <c r="AF140" i="3"/>
  <c r="AF153" i="3"/>
  <c r="AF139" i="3"/>
  <c r="AF146" i="3"/>
  <c r="AC133" i="3"/>
  <c r="AG134" i="3"/>
  <c r="AG350" i="3"/>
  <c r="G417" i="3"/>
  <c r="AJ505" i="3"/>
  <c r="AF104" i="3"/>
  <c r="AF95" i="3"/>
  <c r="AF96" i="3" s="1"/>
  <c r="AF99" i="3" s="1"/>
  <c r="AI309" i="3"/>
  <c r="AI299" i="3"/>
  <c r="AJ421" i="3"/>
  <c r="AJ422" i="3"/>
  <c r="AH259" i="3"/>
  <c r="AH250" i="3"/>
  <c r="AH251" i="3" s="1"/>
  <c r="AH254" i="3" s="1"/>
  <c r="AG357" i="3"/>
  <c r="AG356" i="3"/>
  <c r="AG312" i="3"/>
  <c r="AG313" i="3"/>
  <c r="AL496" i="3"/>
  <c r="AL495" i="3"/>
  <c r="AL509" i="3"/>
  <c r="AL499" i="3"/>
  <c r="AL502" i="3"/>
  <c r="AG508" i="3" s="1"/>
  <c r="AG507" i="3" s="1"/>
  <c r="AI489" i="3"/>
  <c r="G490" i="3"/>
  <c r="X509" i="3"/>
  <c r="X516" i="3" s="1"/>
  <c r="G404" i="3"/>
  <c r="AK424" i="3"/>
  <c r="D63" i="5"/>
  <c r="C62" i="5"/>
  <c r="AI449" i="3"/>
  <c r="AI453" i="3"/>
  <c r="AI450" i="3"/>
  <c r="AI463" i="3"/>
  <c r="AI456" i="3"/>
  <c r="AF443" i="3"/>
  <c r="AJ444" i="3"/>
  <c r="AE109" i="3"/>
  <c r="AE110" i="3"/>
  <c r="AH310" i="3"/>
  <c r="AH311" i="3"/>
  <c r="G397" i="3"/>
  <c r="AG94" i="3"/>
  <c r="AG93" i="3"/>
  <c r="AG97" i="3" s="1"/>
  <c r="AG100" i="3"/>
  <c r="AD87" i="3"/>
  <c r="AH88" i="3"/>
  <c r="AD111" i="3"/>
  <c r="AD112" i="3"/>
  <c r="AI341" i="3"/>
  <c r="AI354" i="3"/>
  <c r="AI340" i="3"/>
  <c r="AI344" i="3"/>
  <c r="AI347" i="3"/>
  <c r="AF334" i="3"/>
  <c r="AJ335" i="3"/>
  <c r="AH304" i="3"/>
  <c r="AH263" i="3"/>
  <c r="AH253" i="3"/>
  <c r="AE103" i="3"/>
  <c r="AE154" i="3"/>
  <c r="AE144" i="3"/>
  <c r="AJ511" i="3"/>
  <c r="AJ512" i="3"/>
  <c r="AL416" i="3"/>
  <c r="I416" i="3"/>
  <c r="I415" i="3" s="1"/>
  <c r="M416" i="3"/>
  <c r="M415" i="3" s="1"/>
  <c r="H416" i="3"/>
  <c r="L416" i="3"/>
  <c r="L415" i="3" s="1"/>
  <c r="K416" i="3"/>
  <c r="K415" i="3" s="1"/>
  <c r="J416" i="3"/>
  <c r="J415" i="3" s="1"/>
  <c r="O416" i="3"/>
  <c r="O415" i="3" s="1"/>
  <c r="N416" i="3"/>
  <c r="N415" i="3" s="1"/>
  <c r="P416" i="3"/>
  <c r="P415" i="3" s="1"/>
  <c r="Q416" i="3"/>
  <c r="Q415" i="3" s="1"/>
  <c r="S416" i="3"/>
  <c r="S415" i="3" s="1"/>
  <c r="R416" i="3"/>
  <c r="R415" i="3" s="1"/>
  <c r="U416" i="3"/>
  <c r="U415" i="3" s="1"/>
  <c r="T416" i="3"/>
  <c r="T415" i="3" s="1"/>
  <c r="V416" i="3"/>
  <c r="V415" i="3" s="1"/>
  <c r="W416" i="3"/>
  <c r="W415" i="3" s="1"/>
  <c r="Y416" i="3"/>
  <c r="Y415" i="3" s="1"/>
  <c r="X416" i="3"/>
  <c r="X415" i="3" s="1"/>
  <c r="AC416" i="3"/>
  <c r="AC415" i="3" s="1"/>
  <c r="Z416" i="3"/>
  <c r="Z415" i="3" s="1"/>
  <c r="AA416" i="3"/>
  <c r="AA415" i="3" s="1"/>
  <c r="AB416" i="3"/>
  <c r="AB415" i="3" s="1"/>
  <c r="AD416" i="3"/>
  <c r="AD415" i="3" s="1"/>
  <c r="AG416" i="3"/>
  <c r="AG415" i="3" s="1"/>
  <c r="AI416" i="3"/>
  <c r="AI415" i="3" s="1"/>
  <c r="AF266" i="3"/>
  <c r="AF267" i="3"/>
  <c r="AH351" i="3"/>
  <c r="AH342" i="3"/>
  <c r="AH343" i="3" s="1"/>
  <c r="AH346" i="3" s="1"/>
  <c r="AE141" i="3"/>
  <c r="AE142" i="3" s="1"/>
  <c r="AE145" i="3" s="1"/>
  <c r="AE150" i="3"/>
  <c r="AH454" i="3"/>
  <c r="AH464" i="3"/>
  <c r="AG459" i="3"/>
  <c r="AG265" i="3"/>
  <c r="AG264" i="3"/>
  <c r="AG470" i="3"/>
  <c r="AI296" i="3"/>
  <c r="AI297" i="3" s="1"/>
  <c r="AI300" i="3" s="1"/>
  <c r="AI305" i="3"/>
  <c r="AH345" i="3"/>
  <c r="AH355" i="3"/>
  <c r="AJ295" i="3"/>
  <c r="AJ308" i="3"/>
  <c r="AJ294" i="3"/>
  <c r="AJ298" i="3"/>
  <c r="AJ301" i="3"/>
  <c r="AG288" i="3"/>
  <c r="AK289" i="3"/>
  <c r="AI252" i="3"/>
  <c r="AI248" i="3"/>
  <c r="AI249" i="3"/>
  <c r="AI255" i="3"/>
  <c r="AF242" i="3"/>
  <c r="AJ243" i="3"/>
  <c r="AH460" i="3"/>
  <c r="AH451" i="3"/>
  <c r="AH452" i="3" s="1"/>
  <c r="AH455" i="3" s="1"/>
  <c r="AH315" i="3"/>
  <c r="AK510" i="3"/>
  <c r="AK500" i="3"/>
  <c r="AL418" i="3"/>
  <c r="G418" i="3" s="1"/>
  <c r="AL408" i="3"/>
  <c r="G407" i="3"/>
  <c r="AF468" i="3"/>
  <c r="AF467" i="3"/>
  <c r="AI514" i="3"/>
  <c r="AI513" i="3"/>
  <c r="AC157" i="3"/>
  <c r="AC158" i="3"/>
  <c r="AG361" i="3"/>
  <c r="AK497" i="3"/>
  <c r="AK498" i="3" s="1"/>
  <c r="AK501" i="3" s="1"/>
  <c r="AK506" i="3"/>
  <c r="AL405" i="3"/>
  <c r="AL406" i="3" s="1"/>
  <c r="AL414" i="3"/>
  <c r="G403" i="3"/>
  <c r="AK419" i="3"/>
  <c r="AK420" i="3"/>
  <c r="AF358" i="3"/>
  <c r="AF359" i="3"/>
  <c r="AJ516" i="3"/>
  <c r="AG465" i="3"/>
  <c r="AG466" i="3"/>
  <c r="AF97" i="3"/>
  <c r="AD155" i="3"/>
  <c r="AD156" i="3"/>
  <c r="AF416" i="3"/>
  <c r="AF415" i="3" s="1"/>
  <c r="AH430" i="3" l="1"/>
  <c r="AE423" i="3"/>
  <c r="AI508" i="3"/>
  <c r="AI507" i="3" s="1"/>
  <c r="AI515" i="3" s="1"/>
  <c r="AK508" i="3"/>
  <c r="G405" i="3"/>
  <c r="AK415" i="3"/>
  <c r="AK430" i="3" s="1"/>
  <c r="AJ423" i="3"/>
  <c r="AL409" i="3"/>
  <c r="G406" i="3"/>
  <c r="AK505" i="3"/>
  <c r="AF103" i="3"/>
  <c r="AI304" i="3"/>
  <c r="W430" i="3"/>
  <c r="W423" i="3"/>
  <c r="AH258" i="3"/>
  <c r="AH465" i="3"/>
  <c r="AH466" i="3"/>
  <c r="AH350" i="3"/>
  <c r="AB430" i="3"/>
  <c r="AB423" i="3"/>
  <c r="T430" i="3"/>
  <c r="T423" i="3"/>
  <c r="J430" i="3"/>
  <c r="J423" i="3"/>
  <c r="AH265" i="3"/>
  <c r="AH264" i="3"/>
  <c r="AF141" i="3"/>
  <c r="AF142" i="3" s="1"/>
  <c r="AF145" i="3" s="1"/>
  <c r="AF150" i="3"/>
  <c r="O430" i="3"/>
  <c r="O423" i="3"/>
  <c r="U430" i="3"/>
  <c r="U423" i="3"/>
  <c r="K430" i="3"/>
  <c r="K423" i="3"/>
  <c r="D64" i="5"/>
  <c r="C63" i="5"/>
  <c r="G496" i="3"/>
  <c r="AG430" i="3"/>
  <c r="AG423" i="3"/>
  <c r="AG522" i="3"/>
  <c r="AG515" i="3"/>
  <c r="AJ341" i="3"/>
  <c r="AJ354" i="3"/>
  <c r="AJ344" i="3"/>
  <c r="AJ340" i="3"/>
  <c r="AJ347" i="3"/>
  <c r="AG334" i="3"/>
  <c r="AK335" i="3"/>
  <c r="AJ309" i="3"/>
  <c r="AJ299" i="3"/>
  <c r="AA430" i="3"/>
  <c r="AA423" i="3"/>
  <c r="AK512" i="3"/>
  <c r="AK511" i="3"/>
  <c r="AH459" i="3"/>
  <c r="AI253" i="3"/>
  <c r="AI263" i="3"/>
  <c r="AJ305" i="3"/>
  <c r="AJ296" i="3"/>
  <c r="AJ297" i="3" s="1"/>
  <c r="AJ300" i="3" s="1"/>
  <c r="Z430" i="3"/>
  <c r="Z423" i="3"/>
  <c r="R430" i="3"/>
  <c r="R423" i="3"/>
  <c r="L430" i="3"/>
  <c r="L423" i="3"/>
  <c r="AI464" i="3"/>
  <c r="AI454" i="3"/>
  <c r="G489" i="3"/>
  <c r="AG140" i="3"/>
  <c r="AG153" i="3"/>
  <c r="AG139" i="3"/>
  <c r="AG143" i="3" s="1"/>
  <c r="AG146" i="3"/>
  <c r="AD133" i="3"/>
  <c r="AH134" i="3"/>
  <c r="N430" i="3"/>
  <c r="N423" i="3"/>
  <c r="AG108" i="3"/>
  <c r="AG98" i="3"/>
  <c r="AL506" i="3"/>
  <c r="AL497" i="3"/>
  <c r="AL498" i="3" s="1"/>
  <c r="G495" i="3"/>
  <c r="AI310" i="3"/>
  <c r="AI311" i="3"/>
  <c r="AG468" i="3"/>
  <c r="AG467" i="3"/>
  <c r="AD430" i="3"/>
  <c r="AD423" i="3"/>
  <c r="AG95" i="3"/>
  <c r="AG96" i="3" s="1"/>
  <c r="AG99" i="3" s="1"/>
  <c r="AG104" i="3"/>
  <c r="AF430" i="3"/>
  <c r="AF423" i="3"/>
  <c r="AH470" i="3"/>
  <c r="AC430" i="3"/>
  <c r="AC423" i="3"/>
  <c r="S430" i="3"/>
  <c r="S423" i="3"/>
  <c r="H415" i="3"/>
  <c r="G416" i="3"/>
  <c r="AI355" i="3"/>
  <c r="AI345" i="3"/>
  <c r="AH94" i="3"/>
  <c r="AH93" i="3"/>
  <c r="AH97" i="3" s="1"/>
  <c r="AH100" i="3"/>
  <c r="AE87" i="3"/>
  <c r="AI88" i="3"/>
  <c r="AI451" i="3"/>
  <c r="AI452" i="3" s="1"/>
  <c r="AI455" i="3" s="1"/>
  <c r="AI460" i="3"/>
  <c r="AL508" i="3"/>
  <c r="J508" i="3"/>
  <c r="J507" i="3" s="1"/>
  <c r="H508" i="3"/>
  <c r="M508" i="3"/>
  <c r="M507" i="3" s="1"/>
  <c r="I508" i="3"/>
  <c r="I507" i="3" s="1"/>
  <c r="L508" i="3"/>
  <c r="L507" i="3" s="1"/>
  <c r="P508" i="3"/>
  <c r="P507" i="3" s="1"/>
  <c r="S508" i="3"/>
  <c r="S507" i="3" s="1"/>
  <c r="K508" i="3"/>
  <c r="K507" i="3" s="1"/>
  <c r="O508" i="3"/>
  <c r="O507" i="3" s="1"/>
  <c r="N508" i="3"/>
  <c r="N507" i="3" s="1"/>
  <c r="R508" i="3"/>
  <c r="R507" i="3" s="1"/>
  <c r="T508" i="3"/>
  <c r="T507" i="3" s="1"/>
  <c r="Q508" i="3"/>
  <c r="Q507" i="3" s="1"/>
  <c r="V508" i="3"/>
  <c r="V507" i="3" s="1"/>
  <c r="W508" i="3"/>
  <c r="W507" i="3" s="1"/>
  <c r="U508" i="3"/>
  <c r="U507" i="3" s="1"/>
  <c r="X508" i="3"/>
  <c r="X507" i="3" s="1"/>
  <c r="Z508" i="3"/>
  <c r="Z507" i="3" s="1"/>
  <c r="Y508" i="3"/>
  <c r="Y507" i="3" s="1"/>
  <c r="AB508" i="3"/>
  <c r="AB507" i="3" s="1"/>
  <c r="AC508" i="3"/>
  <c r="AC507" i="3" s="1"/>
  <c r="AA508" i="3"/>
  <c r="AA507" i="3" s="1"/>
  <c r="AF508" i="3"/>
  <c r="AF507" i="3" s="1"/>
  <c r="AH508" i="3"/>
  <c r="AH507" i="3" s="1"/>
  <c r="AJ508" i="3"/>
  <c r="AJ507" i="3" s="1"/>
  <c r="AD508" i="3"/>
  <c r="AD507" i="3" s="1"/>
  <c r="AE508" i="3"/>
  <c r="AE507" i="3" s="1"/>
  <c r="AJ513" i="3"/>
  <c r="AJ514" i="3"/>
  <c r="AG359" i="3"/>
  <c r="AG358" i="3"/>
  <c r="AK421" i="3"/>
  <c r="AK422" i="3"/>
  <c r="AD157" i="3"/>
  <c r="AD158" i="3"/>
  <c r="AL424" i="3"/>
  <c r="G424" i="3" s="1"/>
  <c r="G414" i="3"/>
  <c r="V430" i="3"/>
  <c r="V423" i="3"/>
  <c r="AE111" i="3"/>
  <c r="AE112" i="3"/>
  <c r="AF108" i="3"/>
  <c r="AF98" i="3"/>
  <c r="AH356" i="3"/>
  <c r="AH357" i="3"/>
  <c r="AE160" i="3"/>
  <c r="X430" i="3"/>
  <c r="X423" i="3"/>
  <c r="Q430" i="3"/>
  <c r="Q423" i="3"/>
  <c r="M430" i="3"/>
  <c r="M423" i="3"/>
  <c r="AE155" i="3"/>
  <c r="AE156" i="3"/>
  <c r="AH312" i="3"/>
  <c r="AH313" i="3"/>
  <c r="AI342" i="3"/>
  <c r="AI343" i="3" s="1"/>
  <c r="AI346" i="3" s="1"/>
  <c r="AI351" i="3"/>
  <c r="K396" i="3"/>
  <c r="K429" i="3" s="1"/>
  <c r="AJ396" i="3"/>
  <c r="AJ429" i="3" s="1"/>
  <c r="AK396" i="3"/>
  <c r="AK429" i="3" s="1"/>
  <c r="AL396" i="3"/>
  <c r="AL429" i="3" s="1"/>
  <c r="J396" i="3"/>
  <c r="J429" i="3" s="1"/>
  <c r="I396" i="3"/>
  <c r="I429" i="3" s="1"/>
  <c r="H396" i="3"/>
  <c r="L396" i="3"/>
  <c r="L429" i="3" s="1"/>
  <c r="M396" i="3"/>
  <c r="M429" i="3" s="1"/>
  <c r="N396" i="3"/>
  <c r="N429" i="3" s="1"/>
  <c r="O396" i="3"/>
  <c r="O429" i="3" s="1"/>
  <c r="P396" i="3"/>
  <c r="P429" i="3" s="1"/>
  <c r="Q396" i="3"/>
  <c r="Q429" i="3" s="1"/>
  <c r="R396" i="3"/>
  <c r="R429" i="3" s="1"/>
  <c r="S396" i="3"/>
  <c r="S429" i="3" s="1"/>
  <c r="T396" i="3"/>
  <c r="T429" i="3" s="1"/>
  <c r="U396" i="3"/>
  <c r="U429" i="3" s="1"/>
  <c r="V396" i="3"/>
  <c r="V429" i="3" s="1"/>
  <c r="W396" i="3"/>
  <c r="W429" i="3" s="1"/>
  <c r="X396" i="3"/>
  <c r="X429" i="3" s="1"/>
  <c r="Y396" i="3"/>
  <c r="Y429" i="3" s="1"/>
  <c r="Z396" i="3"/>
  <c r="Z429" i="3" s="1"/>
  <c r="AA396" i="3"/>
  <c r="AA429" i="3" s="1"/>
  <c r="AB396" i="3"/>
  <c r="AB429" i="3" s="1"/>
  <c r="AC396" i="3"/>
  <c r="AC429" i="3" s="1"/>
  <c r="AD396" i="3"/>
  <c r="AD429" i="3" s="1"/>
  <c r="AE396" i="3"/>
  <c r="AE429" i="3" s="1"/>
  <c r="AF396" i="3"/>
  <c r="AF429" i="3" s="1"/>
  <c r="AG396" i="3"/>
  <c r="AG429" i="3" s="1"/>
  <c r="AH396" i="3"/>
  <c r="AH429" i="3" s="1"/>
  <c r="AJ449" i="3"/>
  <c r="AJ453" i="3"/>
  <c r="AJ450" i="3"/>
  <c r="AJ463" i="3"/>
  <c r="AJ456" i="3"/>
  <c r="AG443" i="3"/>
  <c r="AK444" i="3"/>
  <c r="AL500" i="3"/>
  <c r="AL510" i="3"/>
  <c r="G510" i="3" s="1"/>
  <c r="G499" i="3"/>
  <c r="AI315" i="3"/>
  <c r="AL419" i="3"/>
  <c r="G419" i="3" s="1"/>
  <c r="AL420" i="3"/>
  <c r="G420" i="3" s="1"/>
  <c r="G408" i="3"/>
  <c r="AK516" i="3"/>
  <c r="AI250" i="3"/>
  <c r="AI251" i="3" s="1"/>
  <c r="AI254" i="3" s="1"/>
  <c r="AI259" i="3"/>
  <c r="AH361" i="3"/>
  <c r="AJ248" i="3"/>
  <c r="AJ252" i="3"/>
  <c r="AJ249" i="3"/>
  <c r="AJ255" i="3"/>
  <c r="AG242" i="3"/>
  <c r="AK243" i="3"/>
  <c r="AK295" i="3"/>
  <c r="AK308" i="3"/>
  <c r="AK294" i="3"/>
  <c r="AK298" i="3"/>
  <c r="AK301" i="3"/>
  <c r="AH288" i="3"/>
  <c r="AL289" i="3"/>
  <c r="AE149" i="3"/>
  <c r="AI430" i="3"/>
  <c r="AI423" i="3"/>
  <c r="Y430" i="3"/>
  <c r="Y423" i="3"/>
  <c r="P430" i="3"/>
  <c r="P423" i="3"/>
  <c r="I430" i="3"/>
  <c r="I423" i="3"/>
  <c r="AI396" i="3"/>
  <c r="AI429" i="3" s="1"/>
  <c r="G509" i="3"/>
  <c r="AF143" i="3"/>
  <c r="AG266" i="3"/>
  <c r="AG267" i="3"/>
  <c r="P431" i="3" l="1"/>
  <c r="V308" i="3"/>
  <c r="V315" i="3" s="1"/>
  <c r="S308" i="3"/>
  <c r="S315" i="3" s="1"/>
  <c r="Y308" i="3"/>
  <c r="Y315" i="3" s="1"/>
  <c r="X308" i="3"/>
  <c r="X315" i="3" s="1"/>
  <c r="AE432" i="3"/>
  <c r="AB308" i="3"/>
  <c r="AB315" i="3" s="1"/>
  <c r="AA308" i="3"/>
  <c r="AA315" i="3" s="1"/>
  <c r="AI522" i="3"/>
  <c r="AG432" i="3"/>
  <c r="AK507" i="3"/>
  <c r="AK522" i="3" s="1"/>
  <c r="G497" i="3"/>
  <c r="T432" i="3"/>
  <c r="AJ431" i="3"/>
  <c r="AA431" i="3"/>
  <c r="J432" i="3"/>
  <c r="U432" i="3"/>
  <c r="M432" i="3"/>
  <c r="X432" i="3"/>
  <c r="I431" i="3"/>
  <c r="Y432" i="3"/>
  <c r="AC431" i="3"/>
  <c r="Q431" i="3"/>
  <c r="AB431" i="3"/>
  <c r="M431" i="3"/>
  <c r="AK423" i="3"/>
  <c r="AK432" i="3" s="1"/>
  <c r="R432" i="3"/>
  <c r="I432" i="3"/>
  <c r="AJ515" i="3"/>
  <c r="P432" i="3"/>
  <c r="K432" i="3"/>
  <c r="AB432" i="3"/>
  <c r="Y431" i="3"/>
  <c r="U431" i="3"/>
  <c r="Z431" i="3"/>
  <c r="AD431" i="3"/>
  <c r="Z432" i="3"/>
  <c r="J431" i="3"/>
  <c r="S432" i="3"/>
  <c r="AI431" i="3"/>
  <c r="AL415" i="3"/>
  <c r="AL430" i="3" s="1"/>
  <c r="AA432" i="3"/>
  <c r="AG431" i="3"/>
  <c r="O432" i="3"/>
  <c r="W431" i="3"/>
  <c r="AD432" i="3"/>
  <c r="V432" i="3"/>
  <c r="N431" i="3"/>
  <c r="AC432" i="3"/>
  <c r="AF432" i="3"/>
  <c r="L432" i="3"/>
  <c r="AI350" i="3"/>
  <c r="AG103" i="3"/>
  <c r="AL501" i="3"/>
  <c r="G498" i="3"/>
  <c r="AI258" i="3"/>
  <c r="AI432" i="3"/>
  <c r="AL295" i="3"/>
  <c r="AL308" i="3"/>
  <c r="AL294" i="3"/>
  <c r="AL298" i="3"/>
  <c r="AL301" i="3"/>
  <c r="AG307" i="3" s="1"/>
  <c r="AG306" i="3" s="1"/>
  <c r="AI288" i="3"/>
  <c r="G289" i="3"/>
  <c r="AC308" i="3"/>
  <c r="AC315" i="3" s="1"/>
  <c r="AK252" i="3"/>
  <c r="AK249" i="3"/>
  <c r="AK248" i="3"/>
  <c r="AK262" i="3"/>
  <c r="AK255" i="3"/>
  <c r="AH242" i="3"/>
  <c r="AL243" i="3"/>
  <c r="Y262" i="3" s="1"/>
  <c r="Y269" i="3" s="1"/>
  <c r="AH432" i="3"/>
  <c r="AH431" i="3"/>
  <c r="AA522" i="3"/>
  <c r="AA515" i="3"/>
  <c r="V522" i="3"/>
  <c r="V515" i="3"/>
  <c r="P522" i="3"/>
  <c r="P515" i="3"/>
  <c r="AI459" i="3"/>
  <c r="AH104" i="3"/>
  <c r="AH95" i="3"/>
  <c r="AH96" i="3" s="1"/>
  <c r="AH99" i="3" s="1"/>
  <c r="H430" i="3"/>
  <c r="H423" i="3"/>
  <c r="N432" i="3"/>
  <c r="AI465" i="3"/>
  <c r="AI466" i="3"/>
  <c r="AJ311" i="3"/>
  <c r="AJ310" i="3"/>
  <c r="AJ355" i="3"/>
  <c r="AJ345" i="3"/>
  <c r="AH267" i="3"/>
  <c r="AH266" i="3"/>
  <c r="AE431" i="3"/>
  <c r="Q432" i="3"/>
  <c r="AC522" i="3"/>
  <c r="AC515" i="3"/>
  <c r="Q522" i="3"/>
  <c r="Q515" i="3"/>
  <c r="L522" i="3"/>
  <c r="L515" i="3"/>
  <c r="AH108" i="3"/>
  <c r="AH98" i="3"/>
  <c r="AH140" i="3"/>
  <c r="AH153" i="3"/>
  <c r="AH139" i="3"/>
  <c r="AH143" i="3" s="1"/>
  <c r="AH146" i="3"/>
  <c r="AE133" i="3"/>
  <c r="AI134" i="3"/>
  <c r="R431" i="3"/>
  <c r="AH467" i="3"/>
  <c r="AH468" i="3"/>
  <c r="W432" i="3"/>
  <c r="AJ432" i="3"/>
  <c r="AB522" i="3"/>
  <c r="AB515" i="3"/>
  <c r="T522" i="3"/>
  <c r="T515" i="3"/>
  <c r="I522" i="3"/>
  <c r="I515" i="3"/>
  <c r="S431" i="3"/>
  <c r="AI312" i="3"/>
  <c r="AI313" i="3"/>
  <c r="X431" i="3"/>
  <c r="AE522" i="3"/>
  <c r="AE515" i="3"/>
  <c r="Y522" i="3"/>
  <c r="Y515" i="3"/>
  <c r="R522" i="3"/>
  <c r="R515" i="3"/>
  <c r="M522" i="3"/>
  <c r="M515" i="3"/>
  <c r="AL516" i="3"/>
  <c r="G516" i="3" s="1"/>
  <c r="G506" i="3"/>
  <c r="K431" i="3"/>
  <c r="T431" i="3"/>
  <c r="AF154" i="3"/>
  <c r="AF160" i="3" s="1"/>
  <c r="AF144" i="3"/>
  <c r="AK309" i="3"/>
  <c r="AK299" i="3"/>
  <c r="AJ464" i="3"/>
  <c r="AJ454" i="3"/>
  <c r="AD522" i="3"/>
  <c r="AD515" i="3"/>
  <c r="Z522" i="3"/>
  <c r="Z515" i="3"/>
  <c r="N522" i="3"/>
  <c r="N515" i="3"/>
  <c r="H507" i="3"/>
  <c r="G508" i="3"/>
  <c r="AF431" i="3"/>
  <c r="AG109" i="3"/>
  <c r="AG110" i="3"/>
  <c r="AG150" i="3"/>
  <c r="AG141" i="3"/>
  <c r="AG142" i="3" s="1"/>
  <c r="AG145" i="3" s="1"/>
  <c r="L431" i="3"/>
  <c r="AJ304" i="3"/>
  <c r="AK341" i="3"/>
  <c r="AK354" i="3"/>
  <c r="AK340" i="3"/>
  <c r="AK344" i="3"/>
  <c r="AK347" i="3"/>
  <c r="AH334" i="3"/>
  <c r="AL335" i="3"/>
  <c r="AH359" i="3"/>
  <c r="AH358" i="3"/>
  <c r="AF111" i="3"/>
  <c r="AF112" i="3"/>
  <c r="AK296" i="3"/>
  <c r="AK297" i="3" s="1"/>
  <c r="AK300" i="3" s="1"/>
  <c r="AK305" i="3"/>
  <c r="AJ253" i="3"/>
  <c r="AJ263" i="3"/>
  <c r="AL512" i="3"/>
  <c r="G512" i="3" s="1"/>
  <c r="AL511" i="3"/>
  <c r="G511" i="3" s="1"/>
  <c r="G500" i="3"/>
  <c r="AJ460" i="3"/>
  <c r="AJ451" i="3"/>
  <c r="AJ452" i="3" s="1"/>
  <c r="AJ455" i="3" s="1"/>
  <c r="V431" i="3"/>
  <c r="AJ522" i="3"/>
  <c r="X522" i="3"/>
  <c r="X515" i="3"/>
  <c r="O522" i="3"/>
  <c r="O515" i="3"/>
  <c r="J522" i="3"/>
  <c r="J515" i="3"/>
  <c r="AI94" i="3"/>
  <c r="AI93" i="3"/>
  <c r="AI97" i="3" s="1"/>
  <c r="AI100" i="3"/>
  <c r="AF87" i="3"/>
  <c r="AJ88" i="3"/>
  <c r="AI356" i="3"/>
  <c r="AI357" i="3"/>
  <c r="AG154" i="3"/>
  <c r="AG144" i="3"/>
  <c r="AJ315" i="3"/>
  <c r="D65" i="5"/>
  <c r="C64" i="5"/>
  <c r="O431" i="3"/>
  <c r="AE157" i="3"/>
  <c r="AE158" i="3"/>
  <c r="AK450" i="3"/>
  <c r="AK463" i="3"/>
  <c r="AK449" i="3"/>
  <c r="AK453" i="3"/>
  <c r="AK456" i="3"/>
  <c r="AH443" i="3"/>
  <c r="AL444" i="3"/>
  <c r="S463" i="3" s="1"/>
  <c r="S470" i="3" s="1"/>
  <c r="AH522" i="3"/>
  <c r="AH515" i="3"/>
  <c r="U522" i="3"/>
  <c r="U515" i="3"/>
  <c r="K522" i="3"/>
  <c r="K515" i="3"/>
  <c r="L488" i="3"/>
  <c r="L521" i="3" s="1"/>
  <c r="AJ488" i="3"/>
  <c r="AJ521" i="3" s="1"/>
  <c r="AK488" i="3"/>
  <c r="AK521" i="3" s="1"/>
  <c r="AL488" i="3"/>
  <c r="AL521" i="3" s="1"/>
  <c r="H488" i="3"/>
  <c r="I488" i="3"/>
  <c r="I521" i="3" s="1"/>
  <c r="J488" i="3"/>
  <c r="J521" i="3" s="1"/>
  <c r="K488" i="3"/>
  <c r="K521" i="3" s="1"/>
  <c r="M488" i="3"/>
  <c r="M521" i="3" s="1"/>
  <c r="N488" i="3"/>
  <c r="N521" i="3" s="1"/>
  <c r="P488" i="3"/>
  <c r="P521" i="3" s="1"/>
  <c r="O488" i="3"/>
  <c r="O521" i="3" s="1"/>
  <c r="Q488" i="3"/>
  <c r="Q521" i="3" s="1"/>
  <c r="R488" i="3"/>
  <c r="R521" i="3" s="1"/>
  <c r="S488" i="3"/>
  <c r="S521" i="3" s="1"/>
  <c r="T488" i="3"/>
  <c r="T521" i="3" s="1"/>
  <c r="U488" i="3"/>
  <c r="U521" i="3" s="1"/>
  <c r="V488" i="3"/>
  <c r="V521" i="3" s="1"/>
  <c r="W488" i="3"/>
  <c r="W521" i="3" s="1"/>
  <c r="X488" i="3"/>
  <c r="X521" i="3" s="1"/>
  <c r="Y488" i="3"/>
  <c r="Y521" i="3" s="1"/>
  <c r="Z488" i="3"/>
  <c r="Z521" i="3" s="1"/>
  <c r="AA488" i="3"/>
  <c r="AA521" i="3" s="1"/>
  <c r="AB488" i="3"/>
  <c r="AB521" i="3" s="1"/>
  <c r="AC488" i="3"/>
  <c r="AC521" i="3" s="1"/>
  <c r="AD488" i="3"/>
  <c r="AD521" i="3" s="1"/>
  <c r="AE488" i="3"/>
  <c r="AE521" i="3" s="1"/>
  <c r="AF488" i="3"/>
  <c r="AF521" i="3" s="1"/>
  <c r="AG488" i="3"/>
  <c r="AG521" i="3" s="1"/>
  <c r="AG523" i="3" s="1"/>
  <c r="AH488" i="3"/>
  <c r="AH521" i="3" s="1"/>
  <c r="AF149" i="3"/>
  <c r="AK513" i="3"/>
  <c r="AK514" i="3"/>
  <c r="AJ259" i="3"/>
  <c r="AJ250" i="3"/>
  <c r="AJ251" i="3" s="1"/>
  <c r="AJ254" i="3" s="1"/>
  <c r="H429" i="3"/>
  <c r="G429" i="3" s="1"/>
  <c r="G396" i="3"/>
  <c r="AI361" i="3"/>
  <c r="AF109" i="3"/>
  <c r="AF110" i="3"/>
  <c r="AF522" i="3"/>
  <c r="AF515" i="3"/>
  <c r="W522" i="3"/>
  <c r="W515" i="3"/>
  <c r="S522" i="3"/>
  <c r="S515" i="3"/>
  <c r="AI470" i="3"/>
  <c r="AI488" i="3"/>
  <c r="AI521" i="3" s="1"/>
  <c r="AI264" i="3"/>
  <c r="AI265" i="3"/>
  <c r="AJ351" i="3"/>
  <c r="AJ342" i="3"/>
  <c r="AJ343" i="3" s="1"/>
  <c r="AJ346" i="3" s="1"/>
  <c r="AL413" i="3"/>
  <c r="G409" i="3"/>
  <c r="AD524" i="3" l="1"/>
  <c r="T524" i="3"/>
  <c r="S524" i="3"/>
  <c r="W523" i="3"/>
  <c r="Q354" i="3"/>
  <c r="Q361" i="3" s="1"/>
  <c r="Y354" i="3"/>
  <c r="Y361" i="3" s="1"/>
  <c r="X463" i="3"/>
  <c r="X470" i="3" s="1"/>
  <c r="V463" i="3"/>
  <c r="V470" i="3" s="1"/>
  <c r="AE262" i="3"/>
  <c r="AE269" i="3" s="1"/>
  <c r="AC262" i="3"/>
  <c r="AC269" i="3" s="1"/>
  <c r="T354" i="3"/>
  <c r="T361" i="3" s="1"/>
  <c r="S354" i="3"/>
  <c r="S361" i="3" s="1"/>
  <c r="AJ262" i="3"/>
  <c r="AJ269" i="3" s="1"/>
  <c r="AF262" i="3"/>
  <c r="AF269" i="3" s="1"/>
  <c r="W354" i="3"/>
  <c r="W361" i="3" s="1"/>
  <c r="U354" i="3"/>
  <c r="U361" i="3" s="1"/>
  <c r="AL507" i="3"/>
  <c r="AL522" i="3" s="1"/>
  <c r="AA463" i="3"/>
  <c r="AA470" i="3" s="1"/>
  <c r="Y463" i="3"/>
  <c r="Y470" i="3" s="1"/>
  <c r="AG262" i="3"/>
  <c r="AG269" i="3" s="1"/>
  <c r="AH262" i="3"/>
  <c r="AH269" i="3" s="1"/>
  <c r="AA523" i="3"/>
  <c r="AK307" i="3"/>
  <c r="G295" i="3"/>
  <c r="G415" i="3"/>
  <c r="V524" i="3"/>
  <c r="P524" i="3"/>
  <c r="AB524" i="3"/>
  <c r="N524" i="3"/>
  <c r="G430" i="3"/>
  <c r="AI307" i="3"/>
  <c r="AI306" i="3" s="1"/>
  <c r="AI314" i="3" s="1"/>
  <c r="K524" i="3"/>
  <c r="R524" i="3"/>
  <c r="AE524" i="3"/>
  <c r="K523" i="3"/>
  <c r="X524" i="3"/>
  <c r="AK515" i="3"/>
  <c r="AK523" i="3" s="1"/>
  <c r="AF524" i="3"/>
  <c r="AD523" i="3"/>
  <c r="N523" i="3"/>
  <c r="AJ523" i="3"/>
  <c r="Z523" i="3"/>
  <c r="L523" i="3"/>
  <c r="AK431" i="3"/>
  <c r="AI262" i="3"/>
  <c r="AI269" i="3" s="1"/>
  <c r="S523" i="3"/>
  <c r="W524" i="3"/>
  <c r="U523" i="3"/>
  <c r="U524" i="3"/>
  <c r="AJ307" i="3"/>
  <c r="AJ306" i="3" s="1"/>
  <c r="AH307" i="3"/>
  <c r="AH306" i="3" s="1"/>
  <c r="AH321" i="3" s="1"/>
  <c r="P523" i="3"/>
  <c r="Q524" i="3"/>
  <c r="AH524" i="3"/>
  <c r="M524" i="3"/>
  <c r="AC523" i="3"/>
  <c r="V523" i="3"/>
  <c r="J524" i="3"/>
  <c r="I524" i="3"/>
  <c r="O524" i="3"/>
  <c r="Y524" i="3"/>
  <c r="T523" i="3"/>
  <c r="H432" i="3"/>
  <c r="AH103" i="3"/>
  <c r="AJ350" i="3"/>
  <c r="AJ459" i="3"/>
  <c r="AK304" i="3"/>
  <c r="AJ258" i="3"/>
  <c r="AI108" i="3"/>
  <c r="AI98" i="3"/>
  <c r="AG149" i="3"/>
  <c r="AL450" i="3"/>
  <c r="AL463" i="3"/>
  <c r="AL449" i="3"/>
  <c r="AL453" i="3"/>
  <c r="AL456" i="3"/>
  <c r="AJ462" i="3" s="1"/>
  <c r="AI443" i="3"/>
  <c r="G444" i="3"/>
  <c r="AB463" i="3"/>
  <c r="AB470" i="3" s="1"/>
  <c r="AH523" i="3"/>
  <c r="O523" i="3"/>
  <c r="AJ524" i="3"/>
  <c r="AJ264" i="3"/>
  <c r="AJ265" i="3"/>
  <c r="AK351" i="3"/>
  <c r="AK342" i="3"/>
  <c r="AK343" i="3" s="1"/>
  <c r="AK346" i="3" s="1"/>
  <c r="AG160" i="3"/>
  <c r="Z524" i="3"/>
  <c r="AF155" i="3"/>
  <c r="AF156" i="3"/>
  <c r="M523" i="3"/>
  <c r="Y523" i="3"/>
  <c r="L524" i="3"/>
  <c r="AC524" i="3"/>
  <c r="AK263" i="3"/>
  <c r="AK253" i="3"/>
  <c r="AJ361" i="3"/>
  <c r="AI95" i="3"/>
  <c r="AI96" i="3" s="1"/>
  <c r="AI99" i="3" s="1"/>
  <c r="AI104" i="3"/>
  <c r="AK315" i="3"/>
  <c r="H522" i="3"/>
  <c r="H515" i="3"/>
  <c r="AF523" i="3"/>
  <c r="AB523" i="3"/>
  <c r="AI140" i="3"/>
  <c r="AI153" i="3"/>
  <c r="AI139" i="3"/>
  <c r="AI143" i="3" s="1"/>
  <c r="AI146" i="3"/>
  <c r="AF133" i="3"/>
  <c r="AJ134" i="3"/>
  <c r="AA524" i="3"/>
  <c r="AG524" i="3"/>
  <c r="D66" i="5"/>
  <c r="C65" i="5"/>
  <c r="AJ470" i="3"/>
  <c r="I523" i="3"/>
  <c r="Q523" i="3"/>
  <c r="AJ357" i="3"/>
  <c r="AJ356" i="3"/>
  <c r="G288" i="3"/>
  <c r="AI267" i="3"/>
  <c r="AI266" i="3"/>
  <c r="AJ94" i="3"/>
  <c r="AJ93" i="3"/>
  <c r="AJ100" i="3"/>
  <c r="AG87" i="3"/>
  <c r="AK88" i="3"/>
  <c r="X523" i="3"/>
  <c r="AL340" i="3"/>
  <c r="AL344" i="3"/>
  <c r="AL354" i="3"/>
  <c r="AL341" i="3"/>
  <c r="AL347" i="3"/>
  <c r="AH353" i="3" s="1"/>
  <c r="AH352" i="3" s="1"/>
  <c r="AI334" i="3"/>
  <c r="G335" i="3"/>
  <c r="X354" i="3"/>
  <c r="X361" i="3" s="1"/>
  <c r="AJ465" i="3"/>
  <c r="AJ466" i="3"/>
  <c r="R523" i="3"/>
  <c r="AE523" i="3"/>
  <c r="AH110" i="3"/>
  <c r="AH109" i="3"/>
  <c r="AL307" i="3"/>
  <c r="I307" i="3"/>
  <c r="I306" i="3" s="1"/>
  <c r="M307" i="3"/>
  <c r="M306" i="3" s="1"/>
  <c r="J307" i="3"/>
  <c r="J306" i="3" s="1"/>
  <c r="H307" i="3"/>
  <c r="K307" i="3"/>
  <c r="K306" i="3" s="1"/>
  <c r="L307" i="3"/>
  <c r="L306" i="3" s="1"/>
  <c r="O307" i="3"/>
  <c r="O306" i="3" s="1"/>
  <c r="Q307" i="3"/>
  <c r="Q306" i="3" s="1"/>
  <c r="N307" i="3"/>
  <c r="N306" i="3" s="1"/>
  <c r="R307" i="3"/>
  <c r="R306" i="3" s="1"/>
  <c r="P307" i="3"/>
  <c r="P306" i="3" s="1"/>
  <c r="S307" i="3"/>
  <c r="S306" i="3" s="1"/>
  <c r="T307" i="3"/>
  <c r="T306" i="3" s="1"/>
  <c r="U307" i="3"/>
  <c r="U306" i="3" s="1"/>
  <c r="X307" i="3"/>
  <c r="X306" i="3" s="1"/>
  <c r="V307" i="3"/>
  <c r="V306" i="3" s="1"/>
  <c r="W307" i="3"/>
  <c r="W306" i="3" s="1"/>
  <c r="Z307" i="3"/>
  <c r="Z306" i="3" s="1"/>
  <c r="AD307" i="3"/>
  <c r="AD306" i="3" s="1"/>
  <c r="Y307" i="3"/>
  <c r="Y306" i="3" s="1"/>
  <c r="AB307" i="3"/>
  <c r="AB306" i="3" s="1"/>
  <c r="AA307" i="3"/>
  <c r="AA306" i="3" s="1"/>
  <c r="AC307" i="3"/>
  <c r="AC306" i="3" s="1"/>
  <c r="AE307" i="3"/>
  <c r="AE306" i="3" s="1"/>
  <c r="AF307" i="3"/>
  <c r="AF306" i="3" s="1"/>
  <c r="AL505" i="3"/>
  <c r="G501" i="3"/>
  <c r="AG111" i="3"/>
  <c r="AG112" i="3"/>
  <c r="AF157" i="3"/>
  <c r="AF158" i="3"/>
  <c r="AL248" i="3"/>
  <c r="AL252" i="3"/>
  <c r="AL249" i="3"/>
  <c r="AL262" i="3"/>
  <c r="AL255" i="3"/>
  <c r="AI242" i="3"/>
  <c r="G243" i="3"/>
  <c r="AG321" i="3"/>
  <c r="AG314" i="3"/>
  <c r="AI523" i="3"/>
  <c r="AI524" i="3"/>
  <c r="AG156" i="3"/>
  <c r="AG155" i="3"/>
  <c r="J523" i="3"/>
  <c r="H521" i="3"/>
  <c r="G521" i="3" s="1"/>
  <c r="G488" i="3"/>
  <c r="AK464" i="3"/>
  <c r="AK454" i="3"/>
  <c r="AJ312" i="3"/>
  <c r="AJ313" i="3"/>
  <c r="AK250" i="3"/>
  <c r="AK251" i="3" s="1"/>
  <c r="AK254" i="3" s="1"/>
  <c r="AK259" i="3"/>
  <c r="AL299" i="3"/>
  <c r="AL309" i="3"/>
  <c r="G309" i="3" s="1"/>
  <c r="G298" i="3"/>
  <c r="AL421" i="3"/>
  <c r="AL422" i="3"/>
  <c r="G422" i="3" s="1"/>
  <c r="G413" i="3"/>
  <c r="AK451" i="3"/>
  <c r="AK452" i="3" s="1"/>
  <c r="AK455" i="3" s="1"/>
  <c r="AK460" i="3"/>
  <c r="AK310" i="3"/>
  <c r="AK311" i="3"/>
  <c r="AH154" i="3"/>
  <c r="AH144" i="3"/>
  <c r="AI467" i="3"/>
  <c r="AI468" i="3"/>
  <c r="AL305" i="3"/>
  <c r="AL296" i="3"/>
  <c r="AL297" i="3" s="1"/>
  <c r="G294" i="3"/>
  <c r="AI358" i="3"/>
  <c r="AI359" i="3"/>
  <c r="AK345" i="3"/>
  <c r="AK355" i="3"/>
  <c r="AH141" i="3"/>
  <c r="AH142" i="3" s="1"/>
  <c r="AH145" i="3" s="1"/>
  <c r="AH150" i="3"/>
  <c r="H431" i="3"/>
  <c r="G308" i="3"/>
  <c r="G522" i="3" l="1"/>
  <c r="G507" i="3"/>
  <c r="G262" i="3"/>
  <c r="G249" i="3"/>
  <c r="AI321" i="3"/>
  <c r="G341" i="3"/>
  <c r="AH462" i="3"/>
  <c r="AH461" i="3" s="1"/>
  <c r="AH476" i="3" s="1"/>
  <c r="AK306" i="3"/>
  <c r="AK321" i="3" s="1"/>
  <c r="AG462" i="3"/>
  <c r="AG461" i="3" s="1"/>
  <c r="AG476" i="3" s="1"/>
  <c r="AK524" i="3"/>
  <c r="AK353" i="3"/>
  <c r="AE462" i="3"/>
  <c r="AE461" i="3" s="1"/>
  <c r="AE476" i="3" s="1"/>
  <c r="AH314" i="3"/>
  <c r="AK462" i="3"/>
  <c r="AG353" i="3"/>
  <c r="AG352" i="3" s="1"/>
  <c r="AG360" i="3" s="1"/>
  <c r="AJ314" i="3"/>
  <c r="AL423" i="3"/>
  <c r="G423" i="3" s="1"/>
  <c r="G463" i="3"/>
  <c r="AK258" i="3"/>
  <c r="AH367" i="3"/>
  <c r="AH360" i="3"/>
  <c r="AK459" i="3"/>
  <c r="AK350" i="3"/>
  <c r="AH149" i="3"/>
  <c r="U321" i="3"/>
  <c r="U314" i="3"/>
  <c r="G296" i="3"/>
  <c r="AH156" i="3"/>
  <c r="AH155" i="3"/>
  <c r="AK470" i="3"/>
  <c r="AC321" i="3"/>
  <c r="AC314" i="3"/>
  <c r="X321" i="3"/>
  <c r="X314" i="3"/>
  <c r="O321" i="3"/>
  <c r="O314" i="3"/>
  <c r="AL342" i="3"/>
  <c r="AL343" i="3" s="1"/>
  <c r="AL351" i="3"/>
  <c r="G340" i="3"/>
  <c r="AJ95" i="3"/>
  <c r="AJ96" i="3" s="1"/>
  <c r="AJ99" i="3" s="1"/>
  <c r="AJ104" i="3"/>
  <c r="AJ461" i="3"/>
  <c r="AK356" i="3"/>
  <c r="AK357" i="3"/>
  <c r="AI103" i="3"/>
  <c r="AG157" i="3"/>
  <c r="AG158" i="3"/>
  <c r="AL315" i="3"/>
  <c r="G315" i="3" s="1"/>
  <c r="G305" i="3"/>
  <c r="AL310" i="3"/>
  <c r="G310" i="3" s="1"/>
  <c r="AL311" i="3"/>
  <c r="G311" i="3" s="1"/>
  <c r="G299" i="3"/>
  <c r="AL259" i="3"/>
  <c r="AL250" i="3"/>
  <c r="AL251" i="3" s="1"/>
  <c r="G248" i="3"/>
  <c r="AB321" i="3"/>
  <c r="AB314" i="3"/>
  <c r="T321" i="3"/>
  <c r="T314" i="3"/>
  <c r="K321" i="3"/>
  <c r="K314" i="3"/>
  <c r="G334" i="3"/>
  <c r="AJ321" i="3"/>
  <c r="AK313" i="3"/>
  <c r="AK312" i="3"/>
  <c r="AJ358" i="3"/>
  <c r="AJ359" i="3"/>
  <c r="L321" i="3"/>
  <c r="L314" i="3"/>
  <c r="G421" i="3"/>
  <c r="AK269" i="3"/>
  <c r="Y321" i="3"/>
  <c r="Y314" i="3"/>
  <c r="S321" i="3"/>
  <c r="S314" i="3"/>
  <c r="H306" i="3"/>
  <c r="G307" i="3"/>
  <c r="AL353" i="3"/>
  <c r="H353" i="3"/>
  <c r="M353" i="3"/>
  <c r="M352" i="3" s="1"/>
  <c r="J353" i="3"/>
  <c r="J352" i="3" s="1"/>
  <c r="K353" i="3"/>
  <c r="K352" i="3" s="1"/>
  <c r="I353" i="3"/>
  <c r="I352" i="3" s="1"/>
  <c r="P353" i="3"/>
  <c r="P352" i="3" s="1"/>
  <c r="N353" i="3"/>
  <c r="N352" i="3" s="1"/>
  <c r="L353" i="3"/>
  <c r="L352" i="3" s="1"/>
  <c r="O353" i="3"/>
  <c r="O352" i="3" s="1"/>
  <c r="R353" i="3"/>
  <c r="R352" i="3" s="1"/>
  <c r="S353" i="3"/>
  <c r="S352" i="3" s="1"/>
  <c r="T353" i="3"/>
  <c r="T352" i="3" s="1"/>
  <c r="Q353" i="3"/>
  <c r="Q352" i="3" s="1"/>
  <c r="V353" i="3"/>
  <c r="V352" i="3" s="1"/>
  <c r="U353" i="3"/>
  <c r="U352" i="3" s="1"/>
  <c r="W353" i="3"/>
  <c r="W352" i="3" s="1"/>
  <c r="X353" i="3"/>
  <c r="X352" i="3" s="1"/>
  <c r="Y353" i="3"/>
  <c r="Y352" i="3" s="1"/>
  <c r="Z353" i="3"/>
  <c r="Z352" i="3" s="1"/>
  <c r="AD353" i="3"/>
  <c r="AD352" i="3" s="1"/>
  <c r="AC353" i="3"/>
  <c r="AC352" i="3" s="1"/>
  <c r="AB353" i="3"/>
  <c r="AB352" i="3" s="1"/>
  <c r="AF353" i="3"/>
  <c r="AF352" i="3" s="1"/>
  <c r="AE353" i="3"/>
  <c r="AE352" i="3" s="1"/>
  <c r="AA353" i="3"/>
  <c r="AA352" i="3" s="1"/>
  <c r="AI353" i="3"/>
  <c r="AI352" i="3" s="1"/>
  <c r="AK361" i="3"/>
  <c r="G450" i="3"/>
  <c r="AJ266" i="3"/>
  <c r="AJ267" i="3"/>
  <c r="AL263" i="3"/>
  <c r="G263" i="3" s="1"/>
  <c r="AL253" i="3"/>
  <c r="G252" i="3"/>
  <c r="J321" i="3"/>
  <c r="J314" i="3"/>
  <c r="AK94" i="3"/>
  <c r="AK93" i="3"/>
  <c r="AK100" i="3"/>
  <c r="AH87" i="3"/>
  <c r="AL88" i="3"/>
  <c r="L287" i="3"/>
  <c r="L320" i="3" s="1"/>
  <c r="AJ287" i="3"/>
  <c r="AJ320" i="3" s="1"/>
  <c r="AK287" i="3"/>
  <c r="AK320" i="3" s="1"/>
  <c r="AL287" i="3"/>
  <c r="AL320" i="3" s="1"/>
  <c r="I287" i="3"/>
  <c r="I320" i="3" s="1"/>
  <c r="H287" i="3"/>
  <c r="J287" i="3"/>
  <c r="J320" i="3" s="1"/>
  <c r="K287" i="3"/>
  <c r="K320" i="3" s="1"/>
  <c r="N287" i="3"/>
  <c r="N320" i="3" s="1"/>
  <c r="M287" i="3"/>
  <c r="M320" i="3" s="1"/>
  <c r="O287" i="3"/>
  <c r="O320" i="3" s="1"/>
  <c r="P287" i="3"/>
  <c r="P320" i="3" s="1"/>
  <c r="Q287" i="3"/>
  <c r="Q320" i="3" s="1"/>
  <c r="R287" i="3"/>
  <c r="R320" i="3" s="1"/>
  <c r="S287" i="3"/>
  <c r="S320" i="3" s="1"/>
  <c r="T287" i="3"/>
  <c r="T320" i="3" s="1"/>
  <c r="U287" i="3"/>
  <c r="U320" i="3" s="1"/>
  <c r="V287" i="3"/>
  <c r="V320" i="3" s="1"/>
  <c r="W287" i="3"/>
  <c r="W320" i="3" s="1"/>
  <c r="X287" i="3"/>
  <c r="X320" i="3" s="1"/>
  <c r="Y287" i="3"/>
  <c r="Y320" i="3" s="1"/>
  <c r="Z287" i="3"/>
  <c r="Z320" i="3" s="1"/>
  <c r="AA287" i="3"/>
  <c r="AA320" i="3" s="1"/>
  <c r="AB287" i="3"/>
  <c r="AB320" i="3" s="1"/>
  <c r="AC287" i="3"/>
  <c r="AC320" i="3" s="1"/>
  <c r="AD287" i="3"/>
  <c r="AD320" i="3" s="1"/>
  <c r="AE287" i="3"/>
  <c r="AE320" i="3" s="1"/>
  <c r="AF287" i="3"/>
  <c r="AF320" i="3" s="1"/>
  <c r="AG287" i="3"/>
  <c r="AG320" i="3" s="1"/>
  <c r="AG322" i="3" s="1"/>
  <c r="AH287" i="3"/>
  <c r="AH320" i="3" s="1"/>
  <c r="D67" i="5"/>
  <c r="C66" i="5"/>
  <c r="AI144" i="3"/>
  <c r="AI154" i="3"/>
  <c r="G443" i="3"/>
  <c r="AJ467" i="3"/>
  <c r="AJ468" i="3"/>
  <c r="AH111" i="3"/>
  <c r="AH112" i="3"/>
  <c r="AL300" i="3"/>
  <c r="G297" i="3"/>
  <c r="AA321" i="3"/>
  <c r="AA314" i="3"/>
  <c r="AJ140" i="3"/>
  <c r="AJ153" i="3"/>
  <c r="AJ139" i="3"/>
  <c r="AJ143" i="3" s="1"/>
  <c r="AJ146" i="3"/>
  <c r="AG133" i="3"/>
  <c r="AK134" i="3"/>
  <c r="G242" i="3"/>
  <c r="AL513" i="3"/>
  <c r="AL514" i="3"/>
  <c r="G514" i="3" s="1"/>
  <c r="G505" i="3"/>
  <c r="Z321" i="3"/>
  <c r="Z314" i="3"/>
  <c r="R321" i="3"/>
  <c r="R314" i="3"/>
  <c r="M321" i="3"/>
  <c r="M314" i="3"/>
  <c r="G354" i="3"/>
  <c r="AI287" i="3"/>
  <c r="AI320" i="3" s="1"/>
  <c r="AI150" i="3"/>
  <c r="AI141" i="3"/>
  <c r="AI142" i="3" s="1"/>
  <c r="AI145" i="3" s="1"/>
  <c r="H523" i="3"/>
  <c r="AL462" i="3"/>
  <c r="I462" i="3"/>
  <c r="I461" i="3" s="1"/>
  <c r="J462" i="3"/>
  <c r="J461" i="3" s="1"/>
  <c r="H462" i="3"/>
  <c r="K462" i="3"/>
  <c r="K461" i="3" s="1"/>
  <c r="L462" i="3"/>
  <c r="L461" i="3" s="1"/>
  <c r="P462" i="3"/>
  <c r="P461" i="3" s="1"/>
  <c r="M462" i="3"/>
  <c r="M461" i="3" s="1"/>
  <c r="O462" i="3"/>
  <c r="O461" i="3" s="1"/>
  <c r="N462" i="3"/>
  <c r="N461" i="3" s="1"/>
  <c r="Q462" i="3"/>
  <c r="Q461" i="3" s="1"/>
  <c r="S462" i="3"/>
  <c r="S461" i="3" s="1"/>
  <c r="R462" i="3"/>
  <c r="R461" i="3" s="1"/>
  <c r="U462" i="3"/>
  <c r="U461" i="3" s="1"/>
  <c r="T462" i="3"/>
  <c r="T461" i="3" s="1"/>
  <c r="W462" i="3"/>
  <c r="W461" i="3" s="1"/>
  <c r="Z462" i="3"/>
  <c r="Z461" i="3" s="1"/>
  <c r="V462" i="3"/>
  <c r="V461" i="3" s="1"/>
  <c r="X462" i="3"/>
  <c r="X461" i="3" s="1"/>
  <c r="Y462" i="3"/>
  <c r="Y461" i="3" s="1"/>
  <c r="AA462" i="3"/>
  <c r="AA461" i="3" s="1"/>
  <c r="AB462" i="3"/>
  <c r="AB461" i="3" s="1"/>
  <c r="AC462" i="3"/>
  <c r="AC461" i="3" s="1"/>
  <c r="AF462" i="3"/>
  <c r="AF461" i="3" s="1"/>
  <c r="AD462" i="3"/>
  <c r="AD461" i="3" s="1"/>
  <c r="P321" i="3"/>
  <c r="P314" i="3"/>
  <c r="AH160" i="3"/>
  <c r="AK465" i="3"/>
  <c r="AK466" i="3"/>
  <c r="AL261" i="3"/>
  <c r="H261" i="3"/>
  <c r="I261" i="3"/>
  <c r="I260" i="3" s="1"/>
  <c r="J261" i="3"/>
  <c r="J260" i="3" s="1"/>
  <c r="N261" i="3"/>
  <c r="N260" i="3" s="1"/>
  <c r="M261" i="3"/>
  <c r="M260" i="3" s="1"/>
  <c r="L261" i="3"/>
  <c r="L260" i="3" s="1"/>
  <c r="K261" i="3"/>
  <c r="K260" i="3" s="1"/>
  <c r="P261" i="3"/>
  <c r="P260" i="3" s="1"/>
  <c r="O261" i="3"/>
  <c r="O260" i="3" s="1"/>
  <c r="R261" i="3"/>
  <c r="R260" i="3" s="1"/>
  <c r="Q261" i="3"/>
  <c r="Q260" i="3" s="1"/>
  <c r="S261" i="3"/>
  <c r="S260" i="3" s="1"/>
  <c r="U261" i="3"/>
  <c r="U260" i="3" s="1"/>
  <c r="W261" i="3"/>
  <c r="W260" i="3" s="1"/>
  <c r="T261" i="3"/>
  <c r="T260" i="3" s="1"/>
  <c r="V261" i="3"/>
  <c r="V260" i="3" s="1"/>
  <c r="X261" i="3"/>
  <c r="X260" i="3" s="1"/>
  <c r="Y261" i="3"/>
  <c r="Y260" i="3" s="1"/>
  <c r="Z261" i="3"/>
  <c r="Z260" i="3" s="1"/>
  <c r="AA261" i="3"/>
  <c r="AA260" i="3" s="1"/>
  <c r="AB261" i="3"/>
  <c r="AB260" i="3" s="1"/>
  <c r="AE261" i="3"/>
  <c r="AE260" i="3" s="1"/>
  <c r="AD261" i="3"/>
  <c r="AD260" i="3" s="1"/>
  <c r="AC261" i="3"/>
  <c r="AC260" i="3" s="1"/>
  <c r="AH261" i="3"/>
  <c r="AH260" i="3" s="1"/>
  <c r="AI261" i="3"/>
  <c r="AI260" i="3" s="1"/>
  <c r="AG261" i="3"/>
  <c r="AG260" i="3" s="1"/>
  <c r="AJ261" i="3"/>
  <c r="AJ260" i="3" s="1"/>
  <c r="AF261" i="3"/>
  <c r="AF260" i="3" s="1"/>
  <c r="AF321" i="3"/>
  <c r="AF314" i="3"/>
  <c r="W321" i="3"/>
  <c r="W314" i="3"/>
  <c r="N321" i="3"/>
  <c r="N314" i="3"/>
  <c r="I321" i="3"/>
  <c r="I314" i="3"/>
  <c r="AK261" i="3"/>
  <c r="H524" i="3"/>
  <c r="AK264" i="3"/>
  <c r="AK265" i="3"/>
  <c r="AL464" i="3"/>
  <c r="G464" i="3" s="1"/>
  <c r="AL454" i="3"/>
  <c r="G453" i="3"/>
  <c r="AI462" i="3"/>
  <c r="AI461" i="3" s="1"/>
  <c r="AD321" i="3"/>
  <c r="AD314" i="3"/>
  <c r="AE321" i="3"/>
  <c r="AE314" i="3"/>
  <c r="V321" i="3"/>
  <c r="V314" i="3"/>
  <c r="Q321" i="3"/>
  <c r="Q314" i="3"/>
  <c r="AL355" i="3"/>
  <c r="G355" i="3" s="1"/>
  <c r="AL345" i="3"/>
  <c r="G344" i="3"/>
  <c r="AJ97" i="3"/>
  <c r="AL451" i="3"/>
  <c r="AL452" i="3" s="1"/>
  <c r="AL460" i="3"/>
  <c r="G449" i="3"/>
  <c r="AJ353" i="3"/>
  <c r="AJ352" i="3" s="1"/>
  <c r="AI110" i="3"/>
  <c r="AI109" i="3"/>
  <c r="AC322" i="3" l="1"/>
  <c r="R323" i="3"/>
  <c r="O323" i="3"/>
  <c r="AI323" i="3"/>
  <c r="AJ241" i="3"/>
  <c r="AJ274" i="3" s="1"/>
  <c r="AK241" i="3"/>
  <c r="AK274" i="3" s="1"/>
  <c r="AL241" i="3"/>
  <c r="AL274" i="3" s="1"/>
  <c r="H241" i="3"/>
  <c r="I241" i="3"/>
  <c r="I274" i="3" s="1"/>
  <c r="K241" i="3"/>
  <c r="J241" i="3"/>
  <c r="J274" i="3" s="1"/>
  <c r="L241" i="3"/>
  <c r="L274" i="3" s="1"/>
  <c r="M241" i="3"/>
  <c r="M274" i="3" s="1"/>
  <c r="N241" i="3"/>
  <c r="O241" i="3"/>
  <c r="O274" i="3" s="1"/>
  <c r="P241" i="3"/>
  <c r="P274" i="3" s="1"/>
  <c r="Q241" i="3"/>
  <c r="Q274" i="3" s="1"/>
  <c r="R241" i="3"/>
  <c r="S241" i="3"/>
  <c r="S274" i="3" s="1"/>
  <c r="T241" i="3"/>
  <c r="T274" i="3" s="1"/>
  <c r="U241" i="3"/>
  <c r="U274" i="3" s="1"/>
  <c r="V241" i="3"/>
  <c r="W241" i="3"/>
  <c r="W274" i="3" s="1"/>
  <c r="X241" i="3"/>
  <c r="X274" i="3" s="1"/>
  <c r="Y241" i="3"/>
  <c r="Y274" i="3" s="1"/>
  <c r="Z241" i="3"/>
  <c r="AA241" i="3"/>
  <c r="AA274" i="3" s="1"/>
  <c r="AB241" i="3"/>
  <c r="AB274" i="3" s="1"/>
  <c r="AC241" i="3"/>
  <c r="AC274" i="3" s="1"/>
  <c r="AD241" i="3"/>
  <c r="AE241" i="3"/>
  <c r="AE274" i="3" s="1"/>
  <c r="AF241" i="3"/>
  <c r="AF274" i="3" s="1"/>
  <c r="AG241" i="3"/>
  <c r="AG274" i="3" s="1"/>
  <c r="AH241" i="3"/>
  <c r="AI241" i="3"/>
  <c r="AI274" i="3" s="1"/>
  <c r="AK107" i="3"/>
  <c r="Y107" i="3"/>
  <c r="Y114" i="3" s="1"/>
  <c r="AE107" i="3"/>
  <c r="AE114" i="3" s="1"/>
  <c r="AC107" i="3"/>
  <c r="AC114" i="3" s="1"/>
  <c r="AG107" i="3"/>
  <c r="AG114" i="3" s="1"/>
  <c r="AF107" i="3"/>
  <c r="AF114" i="3" s="1"/>
  <c r="AJ107" i="3"/>
  <c r="AH107" i="3"/>
  <c r="AH114" i="3" s="1"/>
  <c r="AI107" i="3"/>
  <c r="AI114" i="3" s="1"/>
  <c r="AG469" i="3"/>
  <c r="AL306" i="3"/>
  <c r="AL321" i="3" s="1"/>
  <c r="AK352" i="3"/>
  <c r="AK367" i="3" s="1"/>
  <c r="AG367" i="3"/>
  <c r="AH469" i="3"/>
  <c r="AH322" i="3"/>
  <c r="AK461" i="3"/>
  <c r="AK476" i="3" s="1"/>
  <c r="T322" i="3"/>
  <c r="AL432" i="3"/>
  <c r="G432" i="3" s="1"/>
  <c r="M323" i="3"/>
  <c r="L323" i="3"/>
  <c r="Z323" i="3"/>
  <c r="L322" i="3"/>
  <c r="Q322" i="3"/>
  <c r="S323" i="3"/>
  <c r="AE322" i="3"/>
  <c r="AJ323" i="3"/>
  <c r="AE469" i="3"/>
  <c r="AD322" i="3"/>
  <c r="AJ469" i="3"/>
  <c r="R322" i="3"/>
  <c r="V322" i="3"/>
  <c r="P322" i="3"/>
  <c r="Z322" i="3"/>
  <c r="AD323" i="3"/>
  <c r="M322" i="3"/>
  <c r="K323" i="3"/>
  <c r="AJ360" i="3"/>
  <c r="P323" i="3"/>
  <c r="AE323" i="3"/>
  <c r="W323" i="3"/>
  <c r="S322" i="3"/>
  <c r="K322" i="3"/>
  <c r="AC323" i="3"/>
  <c r="V323" i="3"/>
  <c r="AF322" i="3"/>
  <c r="Y323" i="3"/>
  <c r="I323" i="3"/>
  <c r="Y322" i="3"/>
  <c r="T323" i="3"/>
  <c r="AL431" i="3"/>
  <c r="G431" i="3" s="1"/>
  <c r="U323" i="3"/>
  <c r="AB323" i="3"/>
  <c r="X323" i="3"/>
  <c r="N322" i="3"/>
  <c r="AL515" i="3"/>
  <c r="G515" i="3" s="1"/>
  <c r="AA322" i="3"/>
  <c r="J323" i="3"/>
  <c r="AJ268" i="3"/>
  <c r="AJ144" i="3"/>
  <c r="AJ154" i="3"/>
  <c r="AL254" i="3"/>
  <c r="G251" i="3"/>
  <c r="AL455" i="3"/>
  <c r="G452" i="3"/>
  <c r="AL346" i="3"/>
  <c r="G343" i="3"/>
  <c r="AF476" i="3"/>
  <c r="AF469" i="3"/>
  <c r="AK139" i="3"/>
  <c r="AK143" i="3" s="1"/>
  <c r="AK153" i="3"/>
  <c r="AK140" i="3"/>
  <c r="AK146" i="3"/>
  <c r="AH133" i="3"/>
  <c r="AL134" i="3"/>
  <c r="S153" i="3" s="1"/>
  <c r="S160" i="3" s="1"/>
  <c r="Y367" i="3"/>
  <c r="Y360" i="3"/>
  <c r="AJ98" i="3"/>
  <c r="AJ108" i="3"/>
  <c r="AC275" i="3"/>
  <c r="AC268" i="3"/>
  <c r="V275" i="3"/>
  <c r="V268" i="3"/>
  <c r="P275" i="3"/>
  <c r="P268" i="3"/>
  <c r="AB476" i="3"/>
  <c r="AB469" i="3"/>
  <c r="U476" i="3"/>
  <c r="U469" i="3"/>
  <c r="L476" i="3"/>
  <c r="L469" i="3"/>
  <c r="K274" i="3"/>
  <c r="N274" i="3"/>
  <c r="R274" i="3"/>
  <c r="V274" i="3"/>
  <c r="Z274" i="3"/>
  <c r="AD274" i="3"/>
  <c r="AH274" i="3"/>
  <c r="H320" i="3"/>
  <c r="G320" i="3" s="1"/>
  <c r="G287" i="3"/>
  <c r="AL93" i="3"/>
  <c r="AL97" i="3" s="1"/>
  <c r="AL107" i="3"/>
  <c r="AL94" i="3"/>
  <c r="AL100" i="3"/>
  <c r="AD106" i="3" s="1"/>
  <c r="AD105" i="3" s="1"/>
  <c r="AI87" i="3"/>
  <c r="G88" i="3"/>
  <c r="J322" i="3"/>
  <c r="AE367" i="3"/>
  <c r="AE360" i="3"/>
  <c r="W367" i="3"/>
  <c r="W360" i="3"/>
  <c r="L367" i="3"/>
  <c r="L360" i="3"/>
  <c r="G250" i="3"/>
  <c r="U322" i="3"/>
  <c r="AH158" i="3"/>
  <c r="AH157" i="3"/>
  <c r="AK467" i="3"/>
  <c r="AK468" i="3"/>
  <c r="R476" i="3"/>
  <c r="R469" i="3"/>
  <c r="AF367" i="3"/>
  <c r="AF360" i="3"/>
  <c r="AG323" i="3"/>
  <c r="AL356" i="3"/>
  <c r="G356" i="3" s="1"/>
  <c r="AL357" i="3"/>
  <c r="G357" i="3" s="1"/>
  <c r="G345" i="3"/>
  <c r="Q323" i="3"/>
  <c r="N323" i="3"/>
  <c r="AF323" i="3"/>
  <c r="AE275" i="3"/>
  <c r="AE268" i="3"/>
  <c r="W275" i="3"/>
  <c r="W268" i="3"/>
  <c r="L275" i="3"/>
  <c r="L268" i="3"/>
  <c r="Y476" i="3"/>
  <c r="Y469" i="3"/>
  <c r="S476" i="3"/>
  <c r="S469" i="3"/>
  <c r="H461" i="3"/>
  <c r="G462" i="3"/>
  <c r="AB367" i="3"/>
  <c r="AB360" i="3"/>
  <c r="V367" i="3"/>
  <c r="V360" i="3"/>
  <c r="P367" i="3"/>
  <c r="P360" i="3"/>
  <c r="H321" i="3"/>
  <c r="H314" i="3"/>
  <c r="AL269" i="3"/>
  <c r="G269" i="3" s="1"/>
  <c r="G259" i="3"/>
  <c r="O322" i="3"/>
  <c r="AI322" i="3"/>
  <c r="R275" i="3"/>
  <c r="R268" i="3"/>
  <c r="T275" i="3"/>
  <c r="T268" i="3"/>
  <c r="U367" i="3"/>
  <c r="U360" i="3"/>
  <c r="AJ367" i="3"/>
  <c r="AL465" i="3"/>
  <c r="G465" i="3" s="1"/>
  <c r="AL466" i="3"/>
  <c r="G466" i="3" s="1"/>
  <c r="G454" i="3"/>
  <c r="W322" i="3"/>
  <c r="AF275" i="3"/>
  <c r="AF268" i="3"/>
  <c r="AB275" i="3"/>
  <c r="AB268" i="3"/>
  <c r="U275" i="3"/>
  <c r="U268" i="3"/>
  <c r="M275" i="3"/>
  <c r="M268" i="3"/>
  <c r="X476" i="3"/>
  <c r="X469" i="3"/>
  <c r="Q476" i="3"/>
  <c r="Q469" i="3"/>
  <c r="J476" i="3"/>
  <c r="J469" i="3"/>
  <c r="AJ150" i="3"/>
  <c r="AJ141" i="3"/>
  <c r="AJ142" i="3" s="1"/>
  <c r="AJ145" i="3" s="1"/>
  <c r="AC367" i="3"/>
  <c r="AC360" i="3"/>
  <c r="Q367" i="3"/>
  <c r="Q360" i="3"/>
  <c r="I367" i="3"/>
  <c r="I360" i="3"/>
  <c r="AJ103" i="3"/>
  <c r="AK359" i="3"/>
  <c r="AK358" i="3"/>
  <c r="AI275" i="3"/>
  <c r="AI268" i="3"/>
  <c r="AD275" i="3"/>
  <c r="AD268" i="3"/>
  <c r="K476" i="3"/>
  <c r="K469" i="3"/>
  <c r="G451" i="3"/>
  <c r="I322" i="3"/>
  <c r="AJ275" i="3"/>
  <c r="AA275" i="3"/>
  <c r="AA268" i="3"/>
  <c r="S275" i="3"/>
  <c r="S268" i="3"/>
  <c r="N275" i="3"/>
  <c r="N268" i="3"/>
  <c r="V476" i="3"/>
  <c r="V469" i="3"/>
  <c r="N476" i="3"/>
  <c r="N469" i="3"/>
  <c r="I476" i="3"/>
  <c r="I469" i="3"/>
  <c r="AI149" i="3"/>
  <c r="L442" i="3"/>
  <c r="L475" i="3" s="1"/>
  <c r="AJ442" i="3"/>
  <c r="AJ475" i="3" s="1"/>
  <c r="AK442" i="3"/>
  <c r="AK475" i="3" s="1"/>
  <c r="AL442" i="3"/>
  <c r="AL475" i="3" s="1"/>
  <c r="H442" i="3"/>
  <c r="I442" i="3"/>
  <c r="I475" i="3" s="1"/>
  <c r="J442" i="3"/>
  <c r="J475" i="3" s="1"/>
  <c r="K442" i="3"/>
  <c r="K475" i="3" s="1"/>
  <c r="M442" i="3"/>
  <c r="M475" i="3" s="1"/>
  <c r="N442" i="3"/>
  <c r="N475" i="3" s="1"/>
  <c r="O442" i="3"/>
  <c r="O475" i="3" s="1"/>
  <c r="P442" i="3"/>
  <c r="P475" i="3" s="1"/>
  <c r="Q442" i="3"/>
  <c r="Q475" i="3" s="1"/>
  <c r="R442" i="3"/>
  <c r="R475" i="3" s="1"/>
  <c r="S442" i="3"/>
  <c r="S475" i="3" s="1"/>
  <c r="T442" i="3"/>
  <c r="T475" i="3" s="1"/>
  <c r="U442" i="3"/>
  <c r="U475" i="3" s="1"/>
  <c r="V442" i="3"/>
  <c r="V475" i="3" s="1"/>
  <c r="W442" i="3"/>
  <c r="W475" i="3" s="1"/>
  <c r="X442" i="3"/>
  <c r="X475" i="3" s="1"/>
  <c r="Y442" i="3"/>
  <c r="Y475" i="3" s="1"/>
  <c r="Z442" i="3"/>
  <c r="Z475" i="3" s="1"/>
  <c r="AA442" i="3"/>
  <c r="AA475" i="3" s="1"/>
  <c r="AB442" i="3"/>
  <c r="AB475" i="3" s="1"/>
  <c r="AC442" i="3"/>
  <c r="AC475" i="3" s="1"/>
  <c r="AD442" i="3"/>
  <c r="AD475" i="3" s="1"/>
  <c r="AE442" i="3"/>
  <c r="AE475" i="3" s="1"/>
  <c r="AF442" i="3"/>
  <c r="AF475" i="3" s="1"/>
  <c r="AG442" i="3"/>
  <c r="AG475" i="3" s="1"/>
  <c r="AH442" i="3"/>
  <c r="AH475" i="3" s="1"/>
  <c r="AI155" i="3"/>
  <c r="AI156" i="3"/>
  <c r="AJ322" i="3"/>
  <c r="AK104" i="3"/>
  <c r="AK95" i="3"/>
  <c r="AK96" i="3" s="1"/>
  <c r="AK99" i="3" s="1"/>
  <c r="AD367" i="3"/>
  <c r="AD360" i="3"/>
  <c r="T367" i="3"/>
  <c r="T360" i="3"/>
  <c r="K367" i="3"/>
  <c r="K360" i="3"/>
  <c r="AI112" i="3"/>
  <c r="AI111" i="3"/>
  <c r="G342" i="3"/>
  <c r="I275" i="3"/>
  <c r="I268" i="3"/>
  <c r="K275" i="3"/>
  <c r="K268" i="3"/>
  <c r="AA476" i="3"/>
  <c r="AA469" i="3"/>
  <c r="AA323" i="3"/>
  <c r="N367" i="3"/>
  <c r="N360" i="3"/>
  <c r="AL470" i="3"/>
  <c r="G470" i="3" s="1"/>
  <c r="G460" i="3"/>
  <c r="AI476" i="3"/>
  <c r="AI469" i="3"/>
  <c r="AG275" i="3"/>
  <c r="AG268" i="3"/>
  <c r="Z275" i="3"/>
  <c r="Z268" i="3"/>
  <c r="Q275" i="3"/>
  <c r="Q268" i="3"/>
  <c r="J275" i="3"/>
  <c r="J268" i="3"/>
  <c r="AD476" i="3"/>
  <c r="AD469" i="3"/>
  <c r="Z476" i="3"/>
  <c r="Z469" i="3"/>
  <c r="O476" i="3"/>
  <c r="O469" i="3"/>
  <c r="AI160" i="3"/>
  <c r="AI442" i="3"/>
  <c r="AI475" i="3" s="1"/>
  <c r="AK97" i="3"/>
  <c r="AL264" i="3"/>
  <c r="G264" i="3" s="1"/>
  <c r="AL265" i="3"/>
  <c r="G265" i="3" s="1"/>
  <c r="G253" i="3"/>
  <c r="Z367" i="3"/>
  <c r="Z360" i="3"/>
  <c r="S367" i="3"/>
  <c r="S360" i="3"/>
  <c r="J367" i="3"/>
  <c r="J360" i="3"/>
  <c r="AB322" i="3"/>
  <c r="AL361" i="3"/>
  <c r="G361" i="3" s="1"/>
  <c r="G351" i="3"/>
  <c r="X322" i="3"/>
  <c r="M476" i="3"/>
  <c r="M469" i="3"/>
  <c r="D68" i="5"/>
  <c r="C67" i="5"/>
  <c r="R367" i="3"/>
  <c r="R360" i="3"/>
  <c r="L333" i="3"/>
  <c r="L366" i="3" s="1"/>
  <c r="AJ333" i="3"/>
  <c r="AJ366" i="3" s="1"/>
  <c r="AK333" i="3"/>
  <c r="AK366" i="3" s="1"/>
  <c r="AL333" i="3"/>
  <c r="AL366" i="3" s="1"/>
  <c r="H333" i="3"/>
  <c r="J333" i="3"/>
  <c r="J366" i="3" s="1"/>
  <c r="I333" i="3"/>
  <c r="I366" i="3" s="1"/>
  <c r="K333" i="3"/>
  <c r="K366" i="3" s="1"/>
  <c r="M333" i="3"/>
  <c r="M366" i="3" s="1"/>
  <c r="N333" i="3"/>
  <c r="N366" i="3" s="1"/>
  <c r="O333" i="3"/>
  <c r="O366" i="3" s="1"/>
  <c r="P333" i="3"/>
  <c r="P366" i="3" s="1"/>
  <c r="Q333" i="3"/>
  <c r="Q366" i="3" s="1"/>
  <c r="R333" i="3"/>
  <c r="R366" i="3" s="1"/>
  <c r="S333" i="3"/>
  <c r="S366" i="3" s="1"/>
  <c r="T333" i="3"/>
  <c r="T366" i="3" s="1"/>
  <c r="U333" i="3"/>
  <c r="U366" i="3" s="1"/>
  <c r="V333" i="3"/>
  <c r="V366" i="3" s="1"/>
  <c r="W333" i="3"/>
  <c r="W366" i="3" s="1"/>
  <c r="X333" i="3"/>
  <c r="X366" i="3" s="1"/>
  <c r="Y333" i="3"/>
  <c r="Y366" i="3" s="1"/>
  <c r="Z333" i="3"/>
  <c r="Z366" i="3" s="1"/>
  <c r="AA333" i="3"/>
  <c r="AA366" i="3" s="1"/>
  <c r="AB333" i="3"/>
  <c r="AB366" i="3" s="1"/>
  <c r="AC333" i="3"/>
  <c r="AC366" i="3" s="1"/>
  <c r="AD333" i="3"/>
  <c r="AD366" i="3" s="1"/>
  <c r="AE333" i="3"/>
  <c r="AE366" i="3" s="1"/>
  <c r="AF333" i="3"/>
  <c r="AF366" i="3" s="1"/>
  <c r="AG333" i="3"/>
  <c r="AG366" i="3" s="1"/>
  <c r="AH333" i="3"/>
  <c r="AH366" i="3" s="1"/>
  <c r="AH369" i="3" s="1"/>
  <c r="AK266" i="3"/>
  <c r="AK267" i="3"/>
  <c r="Y275" i="3"/>
  <c r="Y268" i="3"/>
  <c r="W476" i="3"/>
  <c r="W469" i="3"/>
  <c r="G513" i="3"/>
  <c r="AI367" i="3"/>
  <c r="AI360" i="3"/>
  <c r="M367" i="3"/>
  <c r="M360" i="3"/>
  <c r="AK260" i="3"/>
  <c r="AH275" i="3"/>
  <c r="AH268" i="3"/>
  <c r="X275" i="3"/>
  <c r="X268" i="3"/>
  <c r="O275" i="3"/>
  <c r="O268" i="3"/>
  <c r="H260" i="3"/>
  <c r="G261" i="3"/>
  <c r="AC476" i="3"/>
  <c r="AC469" i="3"/>
  <c r="T476" i="3"/>
  <c r="T469" i="3"/>
  <c r="P476" i="3"/>
  <c r="P469" i="3"/>
  <c r="AL304" i="3"/>
  <c r="G300" i="3"/>
  <c r="AA367" i="3"/>
  <c r="AA360" i="3"/>
  <c r="X367" i="3"/>
  <c r="X360" i="3"/>
  <c r="O367" i="3"/>
  <c r="O360" i="3"/>
  <c r="H352" i="3"/>
  <c r="G353" i="3"/>
  <c r="AK314" i="3"/>
  <c r="AK322" i="3" s="1"/>
  <c r="AI333" i="3"/>
  <c r="AI366" i="3" s="1"/>
  <c r="AJ476" i="3"/>
  <c r="AH323" i="3"/>
  <c r="W478" i="3" l="1"/>
  <c r="M477" i="3"/>
  <c r="K369" i="3"/>
  <c r="T477" i="3"/>
  <c r="N277" i="3"/>
  <c r="AB276" i="3"/>
  <c r="Y477" i="3"/>
  <c r="G306" i="3"/>
  <c r="X153" i="3"/>
  <c r="X160" i="3" s="1"/>
  <c r="V153" i="3"/>
  <c r="V160" i="3" s="1"/>
  <c r="Z153" i="3"/>
  <c r="Z160" i="3" s="1"/>
  <c r="Y153" i="3"/>
  <c r="Y160" i="3" s="1"/>
  <c r="AJ114" i="3"/>
  <c r="G107" i="3"/>
  <c r="AG478" i="3"/>
  <c r="AC106" i="3"/>
  <c r="AC105" i="3" s="1"/>
  <c r="AC120" i="3" s="1"/>
  <c r="AC153" i="3"/>
  <c r="AC160" i="3" s="1"/>
  <c r="AB153" i="3"/>
  <c r="AB160" i="3" s="1"/>
  <c r="G321" i="3"/>
  <c r="AG106" i="3"/>
  <c r="AG105" i="3" s="1"/>
  <c r="AG113" i="3" s="1"/>
  <c r="AI106" i="3"/>
  <c r="AI105" i="3" s="1"/>
  <c r="AI113" i="3" s="1"/>
  <c r="AK360" i="3"/>
  <c r="AK369" i="3" s="1"/>
  <c r="AE106" i="3"/>
  <c r="AE105" i="3" s="1"/>
  <c r="AE120" i="3" s="1"/>
  <c r="G94" i="3"/>
  <c r="X478" i="3"/>
  <c r="AK469" i="3"/>
  <c r="AK478" i="3" s="1"/>
  <c r="AE368" i="3"/>
  <c r="AL461" i="3"/>
  <c r="AL476" i="3" s="1"/>
  <c r="AJ369" i="3"/>
  <c r="AJ478" i="3"/>
  <c r="AC369" i="3"/>
  <c r="AJ277" i="3"/>
  <c r="AL523" i="3"/>
  <c r="G525" i="3" s="1"/>
  <c r="E6" i="9" s="1"/>
  <c r="Y368" i="3"/>
  <c r="AL524" i="3"/>
  <c r="G524" i="3" s="1"/>
  <c r="I277" i="3"/>
  <c r="P478" i="3"/>
  <c r="O277" i="3"/>
  <c r="O478" i="3"/>
  <c r="S369" i="3"/>
  <c r="N478" i="3"/>
  <c r="M276" i="3"/>
  <c r="X276" i="3"/>
  <c r="AB368" i="3"/>
  <c r="Z477" i="3"/>
  <c r="L277" i="3"/>
  <c r="Z369" i="3"/>
  <c r="AD478" i="3"/>
  <c r="N368" i="3"/>
  <c r="AD276" i="3"/>
  <c r="U276" i="3"/>
  <c r="R277" i="3"/>
  <c r="P277" i="3"/>
  <c r="AI277" i="3"/>
  <c r="Q368" i="3"/>
  <c r="AG276" i="3"/>
  <c r="U477" i="3"/>
  <c r="AK106" i="3"/>
  <c r="AF368" i="3"/>
  <c r="K477" i="3"/>
  <c r="AA368" i="3"/>
  <c r="AI477" i="3"/>
  <c r="Q277" i="3"/>
  <c r="O369" i="3"/>
  <c r="I368" i="3"/>
  <c r="R368" i="3"/>
  <c r="AE477" i="3"/>
  <c r="U277" i="3"/>
  <c r="J369" i="3"/>
  <c r="AD368" i="3"/>
  <c r="S477" i="3"/>
  <c r="AI368" i="3"/>
  <c r="R478" i="3"/>
  <c r="W276" i="3"/>
  <c r="AD477" i="3"/>
  <c r="AD369" i="3"/>
  <c r="V368" i="3"/>
  <c r="R477" i="3"/>
  <c r="W368" i="3"/>
  <c r="U478" i="3"/>
  <c r="M369" i="3"/>
  <c r="AJ368" i="3"/>
  <c r="K276" i="3"/>
  <c r="L276" i="3"/>
  <c r="AC478" i="3"/>
  <c r="X277" i="3"/>
  <c r="V478" i="3"/>
  <c r="I369" i="3"/>
  <c r="AB369" i="3"/>
  <c r="AE369" i="3"/>
  <c r="AB477" i="3"/>
  <c r="G434" i="3"/>
  <c r="G433" i="3"/>
  <c r="E4" i="9" s="1"/>
  <c r="X369" i="3"/>
  <c r="Y277" i="3"/>
  <c r="M478" i="3"/>
  <c r="O477" i="3"/>
  <c r="J277" i="3"/>
  <c r="N369" i="3"/>
  <c r="AJ477" i="3"/>
  <c r="K478" i="3"/>
  <c r="AF277" i="3"/>
  <c r="R369" i="3"/>
  <c r="N276" i="3"/>
  <c r="Q369" i="3"/>
  <c r="U369" i="3"/>
  <c r="AF369" i="3"/>
  <c r="Y369" i="3"/>
  <c r="AA276" i="3"/>
  <c r="S276" i="3"/>
  <c r="AF477" i="3"/>
  <c r="AI478" i="3"/>
  <c r="T368" i="3"/>
  <c r="J478" i="3"/>
  <c r="I478" i="3"/>
  <c r="Q478" i="3"/>
  <c r="M277" i="3"/>
  <c r="P369" i="3"/>
  <c r="Y478" i="3"/>
  <c r="L369" i="3"/>
  <c r="L478" i="3"/>
  <c r="Z276" i="3"/>
  <c r="AA478" i="3"/>
  <c r="AI276" i="3"/>
  <c r="AH277" i="3"/>
  <c r="Y276" i="3"/>
  <c r="S277" i="3"/>
  <c r="AE276" i="3"/>
  <c r="P276" i="3"/>
  <c r="J276" i="3"/>
  <c r="AG277" i="3"/>
  <c r="T276" i="3"/>
  <c r="AA277" i="3"/>
  <c r="AC277" i="3"/>
  <c r="AB277" i="3"/>
  <c r="W277" i="3"/>
  <c r="V276" i="3"/>
  <c r="AJ276" i="3"/>
  <c r="AK103" i="3"/>
  <c r="AK275" i="3"/>
  <c r="AA369" i="3"/>
  <c r="T478" i="3"/>
  <c r="O276" i="3"/>
  <c r="AH276" i="3"/>
  <c r="W477" i="3"/>
  <c r="S368" i="3"/>
  <c r="Z478" i="3"/>
  <c r="Q477" i="3"/>
  <c r="AF276" i="3"/>
  <c r="T277" i="3"/>
  <c r="V369" i="3"/>
  <c r="S478" i="3"/>
  <c r="W369" i="3"/>
  <c r="AB478" i="3"/>
  <c r="AL258" i="3"/>
  <c r="G254" i="3"/>
  <c r="X368" i="3"/>
  <c r="AL312" i="3"/>
  <c r="AL313" i="3"/>
  <c r="G313" i="3" s="1"/>
  <c r="G304" i="3"/>
  <c r="P477" i="3"/>
  <c r="AC477" i="3"/>
  <c r="AK268" i="3"/>
  <c r="D69" i="5"/>
  <c r="C68" i="5"/>
  <c r="Z277" i="3"/>
  <c r="K277" i="3"/>
  <c r="T369" i="3"/>
  <c r="N477" i="3"/>
  <c r="AD277" i="3"/>
  <c r="U368" i="3"/>
  <c r="R276" i="3"/>
  <c r="P368" i="3"/>
  <c r="AD120" i="3"/>
  <c r="AD113" i="3"/>
  <c r="AE277" i="3"/>
  <c r="AL352" i="3"/>
  <c r="AL367" i="3" s="1"/>
  <c r="G87" i="3"/>
  <c r="AL260" i="3"/>
  <c r="AL275" i="3" s="1"/>
  <c r="V277" i="3"/>
  <c r="AJ109" i="3"/>
  <c r="AJ110" i="3"/>
  <c r="AF478" i="3"/>
  <c r="AG477" i="3"/>
  <c r="AG369" i="3"/>
  <c r="AG368" i="3"/>
  <c r="H366" i="3"/>
  <c r="G366" i="3" s="1"/>
  <c r="G333" i="3"/>
  <c r="AE478" i="3"/>
  <c r="AL106" i="3"/>
  <c r="H106" i="3"/>
  <c r="J106" i="3"/>
  <c r="J105" i="3" s="1"/>
  <c r="I106" i="3"/>
  <c r="I105" i="3" s="1"/>
  <c r="L106" i="3"/>
  <c r="L105" i="3" s="1"/>
  <c r="N106" i="3"/>
  <c r="N105" i="3" s="1"/>
  <c r="M106" i="3"/>
  <c r="M105" i="3" s="1"/>
  <c r="K106" i="3"/>
  <c r="K105" i="3" s="1"/>
  <c r="Q106" i="3"/>
  <c r="Q105" i="3" s="1"/>
  <c r="O106" i="3"/>
  <c r="O105" i="3" s="1"/>
  <c r="S106" i="3"/>
  <c r="S105" i="3" s="1"/>
  <c r="P106" i="3"/>
  <c r="P105" i="3" s="1"/>
  <c r="R106" i="3"/>
  <c r="R105" i="3" s="1"/>
  <c r="V106" i="3"/>
  <c r="V105" i="3" s="1"/>
  <c r="T106" i="3"/>
  <c r="T105" i="3" s="1"/>
  <c r="U106" i="3"/>
  <c r="U105" i="3" s="1"/>
  <c r="W106" i="3"/>
  <c r="W105" i="3" s="1"/>
  <c r="X106" i="3"/>
  <c r="X105" i="3" s="1"/>
  <c r="Y106" i="3"/>
  <c r="Y105" i="3" s="1"/>
  <c r="Z106" i="3"/>
  <c r="Z105" i="3" s="1"/>
  <c r="AA106" i="3"/>
  <c r="AA105" i="3" s="1"/>
  <c r="AB106" i="3"/>
  <c r="AB105" i="3" s="1"/>
  <c r="AH106" i="3"/>
  <c r="AH105" i="3" s="1"/>
  <c r="AJ106" i="3"/>
  <c r="AF106" i="3"/>
  <c r="AF105" i="3" s="1"/>
  <c r="J368" i="3"/>
  <c r="Z368" i="3"/>
  <c r="Q276" i="3"/>
  <c r="AA477" i="3"/>
  <c r="K368" i="3"/>
  <c r="J477" i="3"/>
  <c r="X477" i="3"/>
  <c r="H322" i="3"/>
  <c r="L368" i="3"/>
  <c r="AC276" i="3"/>
  <c r="M368" i="3"/>
  <c r="H367" i="3"/>
  <c r="H360" i="3"/>
  <c r="AI158" i="3"/>
  <c r="AI157" i="3"/>
  <c r="H323" i="3"/>
  <c r="AK154" i="3"/>
  <c r="AK144" i="3"/>
  <c r="AL459" i="3"/>
  <c r="G455" i="3"/>
  <c r="AJ155" i="3"/>
  <c r="AJ156" i="3"/>
  <c r="AI369" i="3"/>
  <c r="O368" i="3"/>
  <c r="I276" i="3"/>
  <c r="AH478" i="3"/>
  <c r="AH477" i="3"/>
  <c r="I477" i="3"/>
  <c r="V477" i="3"/>
  <c r="H476" i="3"/>
  <c r="H469" i="3"/>
  <c r="L477" i="3"/>
  <c r="AK141" i="3"/>
  <c r="AK142" i="3" s="1"/>
  <c r="AK145" i="3" s="1"/>
  <c r="AK150" i="3"/>
  <c r="H275" i="3"/>
  <c r="H268" i="3"/>
  <c r="H475" i="3"/>
  <c r="G475" i="3" s="1"/>
  <c r="G442" i="3"/>
  <c r="AC368" i="3"/>
  <c r="AJ149" i="3"/>
  <c r="AH368" i="3"/>
  <c r="AL108" i="3"/>
  <c r="AL98" i="3"/>
  <c r="G97" i="3"/>
  <c r="G241" i="3"/>
  <c r="H274" i="3"/>
  <c r="G274" i="3" s="1"/>
  <c r="AL139" i="3"/>
  <c r="AL143" i="3" s="1"/>
  <c r="AL140" i="3"/>
  <c r="AL153" i="3"/>
  <c r="AL146" i="3"/>
  <c r="AE152" i="3" s="1"/>
  <c r="AE151" i="3" s="1"/>
  <c r="AI133" i="3"/>
  <c r="G134" i="3"/>
  <c r="AD153" i="3"/>
  <c r="AD160" i="3" s="1"/>
  <c r="AL350" i="3"/>
  <c r="G346" i="3"/>
  <c r="AK323" i="3"/>
  <c r="AK108" i="3"/>
  <c r="AK114" i="3" s="1"/>
  <c r="AK98" i="3"/>
  <c r="AJ112" i="3"/>
  <c r="AJ111" i="3"/>
  <c r="AJ160" i="3"/>
  <c r="AL95" i="3"/>
  <c r="AL96" i="3" s="1"/>
  <c r="AL104" i="3"/>
  <c r="G93" i="3"/>
  <c r="G526" i="3" l="1"/>
  <c r="AK277" i="3"/>
  <c r="G523" i="3"/>
  <c r="AK368" i="3"/>
  <c r="AI120" i="3"/>
  <c r="AK477" i="3"/>
  <c r="G476" i="3"/>
  <c r="AC113" i="3"/>
  <c r="AG120" i="3"/>
  <c r="AE113" i="3"/>
  <c r="G140" i="3"/>
  <c r="G153" i="3"/>
  <c r="G367" i="3"/>
  <c r="G352" i="3"/>
  <c r="G461" i="3"/>
  <c r="AJ105" i="3"/>
  <c r="AJ120" i="3" s="1"/>
  <c r="AL314" i="3"/>
  <c r="G314" i="3" s="1"/>
  <c r="G275" i="3"/>
  <c r="G260" i="3"/>
  <c r="AK276" i="3"/>
  <c r="AL99" i="3"/>
  <c r="G96" i="3"/>
  <c r="AK149" i="3"/>
  <c r="AL114" i="3"/>
  <c r="G114" i="3" s="1"/>
  <c r="G104" i="3"/>
  <c r="AL152" i="3"/>
  <c r="H152" i="3"/>
  <c r="I152" i="3"/>
  <c r="I151" i="3" s="1"/>
  <c r="K152" i="3"/>
  <c r="K151" i="3" s="1"/>
  <c r="J152" i="3"/>
  <c r="J151" i="3" s="1"/>
  <c r="L152" i="3"/>
  <c r="L151" i="3" s="1"/>
  <c r="M152" i="3"/>
  <c r="M151" i="3" s="1"/>
  <c r="N152" i="3"/>
  <c r="N151" i="3" s="1"/>
  <c r="Q152" i="3"/>
  <c r="Q151" i="3" s="1"/>
  <c r="O152" i="3"/>
  <c r="O151" i="3" s="1"/>
  <c r="P152" i="3"/>
  <c r="P151" i="3" s="1"/>
  <c r="T152" i="3"/>
  <c r="T151" i="3" s="1"/>
  <c r="S152" i="3"/>
  <c r="S151" i="3" s="1"/>
  <c r="U152" i="3"/>
  <c r="U151" i="3" s="1"/>
  <c r="R152" i="3"/>
  <c r="R151" i="3" s="1"/>
  <c r="V152" i="3"/>
  <c r="V151" i="3" s="1"/>
  <c r="W152" i="3"/>
  <c r="W151" i="3" s="1"/>
  <c r="X152" i="3"/>
  <c r="X151" i="3" s="1"/>
  <c r="AA152" i="3"/>
  <c r="AA151" i="3" s="1"/>
  <c r="Y152" i="3"/>
  <c r="Y151" i="3" s="1"/>
  <c r="Z152" i="3"/>
  <c r="Z151" i="3" s="1"/>
  <c r="AB152" i="3"/>
  <c r="AB151" i="3" s="1"/>
  <c r="AD152" i="3"/>
  <c r="AD151" i="3" s="1"/>
  <c r="AI152" i="3"/>
  <c r="AI151" i="3" s="1"/>
  <c r="AJ152" i="3"/>
  <c r="AJ151" i="3" s="1"/>
  <c r="AF152" i="3"/>
  <c r="AF151" i="3" s="1"/>
  <c r="AC152" i="3"/>
  <c r="AC151" i="3" s="1"/>
  <c r="AH152" i="3"/>
  <c r="AH151" i="3" s="1"/>
  <c r="AH120" i="3"/>
  <c r="AH113" i="3"/>
  <c r="T120" i="3"/>
  <c r="T113" i="3"/>
  <c r="M120" i="3"/>
  <c r="M113" i="3"/>
  <c r="AL266" i="3"/>
  <c r="G266" i="3" s="1"/>
  <c r="AL267" i="3"/>
  <c r="G267" i="3" s="1"/>
  <c r="G258" i="3"/>
  <c r="N120" i="3"/>
  <c r="N113" i="3"/>
  <c r="AL109" i="3"/>
  <c r="AL110" i="3"/>
  <c r="G98" i="3"/>
  <c r="AL467" i="3"/>
  <c r="AL468" i="3"/>
  <c r="G468" i="3" s="1"/>
  <c r="G459" i="3"/>
  <c r="AA120" i="3"/>
  <c r="AA113" i="3"/>
  <c r="R120" i="3"/>
  <c r="R113" i="3"/>
  <c r="L120" i="3"/>
  <c r="L113" i="3"/>
  <c r="C69" i="5"/>
  <c r="D174" i="3"/>
  <c r="AG152" i="3"/>
  <c r="AG151" i="3" s="1"/>
  <c r="AB120" i="3"/>
  <c r="AB113" i="3"/>
  <c r="G108" i="3"/>
  <c r="H368" i="3"/>
  <c r="Z120" i="3"/>
  <c r="Z113" i="3"/>
  <c r="P120" i="3"/>
  <c r="P113" i="3"/>
  <c r="I120" i="3"/>
  <c r="I113" i="3"/>
  <c r="G312" i="3"/>
  <c r="AK152" i="3"/>
  <c r="V120" i="3"/>
  <c r="V113" i="3"/>
  <c r="AL358" i="3"/>
  <c r="AL359" i="3"/>
  <c r="G359" i="3" s="1"/>
  <c r="G350" i="3"/>
  <c r="AL154" i="3"/>
  <c r="G154" i="3" s="1"/>
  <c r="AL144" i="3"/>
  <c r="G143" i="3"/>
  <c r="H369" i="3"/>
  <c r="Y120" i="3"/>
  <c r="Y113" i="3"/>
  <c r="S120" i="3"/>
  <c r="S113" i="3"/>
  <c r="J120" i="3"/>
  <c r="J113" i="3"/>
  <c r="M86" i="3"/>
  <c r="M119" i="3" s="1"/>
  <c r="AJ86" i="3"/>
  <c r="AJ119" i="3" s="1"/>
  <c r="AK86" i="3"/>
  <c r="AK119" i="3" s="1"/>
  <c r="AL86" i="3"/>
  <c r="AL119" i="3" s="1"/>
  <c r="I86" i="3"/>
  <c r="I119" i="3" s="1"/>
  <c r="H86" i="3"/>
  <c r="K86" i="3"/>
  <c r="K119" i="3" s="1"/>
  <c r="J86" i="3"/>
  <c r="J119" i="3" s="1"/>
  <c r="L86" i="3"/>
  <c r="L119" i="3" s="1"/>
  <c r="N86" i="3"/>
  <c r="N119" i="3" s="1"/>
  <c r="O86" i="3"/>
  <c r="O119" i="3" s="1"/>
  <c r="P86" i="3"/>
  <c r="P119" i="3" s="1"/>
  <c r="Q86" i="3"/>
  <c r="Q119" i="3" s="1"/>
  <c r="R86" i="3"/>
  <c r="R119" i="3" s="1"/>
  <c r="S86" i="3"/>
  <c r="S119" i="3" s="1"/>
  <c r="T86" i="3"/>
  <c r="T119" i="3" s="1"/>
  <c r="U86" i="3"/>
  <c r="U119" i="3" s="1"/>
  <c r="V86" i="3"/>
  <c r="V119" i="3" s="1"/>
  <c r="W86" i="3"/>
  <c r="W119" i="3" s="1"/>
  <c r="X86" i="3"/>
  <c r="X119" i="3" s="1"/>
  <c r="Y86" i="3"/>
  <c r="Y119" i="3" s="1"/>
  <c r="Z86" i="3"/>
  <c r="Z119" i="3" s="1"/>
  <c r="AA86" i="3"/>
  <c r="AA119" i="3" s="1"/>
  <c r="AB86" i="3"/>
  <c r="AB119" i="3" s="1"/>
  <c r="AC86" i="3"/>
  <c r="AC119" i="3" s="1"/>
  <c r="AD86" i="3"/>
  <c r="AD119" i="3" s="1"/>
  <c r="AD121" i="3" s="1"/>
  <c r="AE86" i="3"/>
  <c r="AE119" i="3" s="1"/>
  <c r="AF86" i="3"/>
  <c r="AF119" i="3" s="1"/>
  <c r="AG86" i="3"/>
  <c r="AG119" i="3" s="1"/>
  <c r="AH86" i="3"/>
  <c r="AH119" i="3" s="1"/>
  <c r="AK109" i="3"/>
  <c r="AK110" i="3"/>
  <c r="AE166" i="3"/>
  <c r="AE159" i="3"/>
  <c r="AK111" i="3"/>
  <c r="AK112" i="3"/>
  <c r="AL150" i="3"/>
  <c r="AL141" i="3"/>
  <c r="AL142" i="3" s="1"/>
  <c r="G139" i="3"/>
  <c r="AJ157" i="3"/>
  <c r="AJ158" i="3"/>
  <c r="H276" i="3"/>
  <c r="H477" i="3"/>
  <c r="X120" i="3"/>
  <c r="X113" i="3"/>
  <c r="O120" i="3"/>
  <c r="O113" i="3"/>
  <c r="H105" i="3"/>
  <c r="G106" i="3"/>
  <c r="AI86" i="3"/>
  <c r="AI119" i="3" s="1"/>
  <c r="AK160" i="3"/>
  <c r="H277" i="3"/>
  <c r="H478" i="3"/>
  <c r="AF120" i="3"/>
  <c r="AF113" i="3"/>
  <c r="W120" i="3"/>
  <c r="W113" i="3"/>
  <c r="Q120" i="3"/>
  <c r="Q113" i="3"/>
  <c r="G95" i="3"/>
  <c r="G133" i="3"/>
  <c r="AK155" i="3"/>
  <c r="AK156" i="3"/>
  <c r="U120" i="3"/>
  <c r="U113" i="3"/>
  <c r="K120" i="3"/>
  <c r="K113" i="3"/>
  <c r="Q121" i="3" l="1"/>
  <c r="AG121" i="3"/>
  <c r="H175" i="3"/>
  <c r="H174" i="3" s="1"/>
  <c r="AJ132" i="3"/>
  <c r="AJ165" i="3" s="1"/>
  <c r="AK132" i="3"/>
  <c r="AK165" i="3" s="1"/>
  <c r="AL132" i="3"/>
  <c r="AL165" i="3" s="1"/>
  <c r="H132" i="3"/>
  <c r="I132" i="3"/>
  <c r="I165" i="3" s="1"/>
  <c r="K132" i="3"/>
  <c r="J132" i="3"/>
  <c r="J165" i="3" s="1"/>
  <c r="L132" i="3"/>
  <c r="L165" i="3" s="1"/>
  <c r="M132" i="3"/>
  <c r="M165" i="3" s="1"/>
  <c r="N132" i="3"/>
  <c r="N165" i="3" s="1"/>
  <c r="O132" i="3"/>
  <c r="O165" i="3" s="1"/>
  <c r="P132" i="3"/>
  <c r="P165" i="3" s="1"/>
  <c r="R132" i="3"/>
  <c r="R165" i="3" s="1"/>
  <c r="Q132" i="3"/>
  <c r="S132" i="3"/>
  <c r="S165" i="3" s="1"/>
  <c r="T132" i="3"/>
  <c r="T165" i="3" s="1"/>
  <c r="U132" i="3"/>
  <c r="U165" i="3" s="1"/>
  <c r="V132" i="3"/>
  <c r="W132" i="3"/>
  <c r="W165" i="3" s="1"/>
  <c r="X132" i="3"/>
  <c r="X165" i="3" s="1"/>
  <c r="Y132" i="3"/>
  <c r="Y165" i="3" s="1"/>
  <c r="Z132" i="3"/>
  <c r="AA132" i="3"/>
  <c r="AB132" i="3"/>
  <c r="AB165" i="3" s="1"/>
  <c r="AC132" i="3"/>
  <c r="AC165" i="3" s="1"/>
  <c r="AD132" i="3"/>
  <c r="AD165" i="3" s="1"/>
  <c r="AE132" i="3"/>
  <c r="AE165" i="3" s="1"/>
  <c r="AF132" i="3"/>
  <c r="AF165" i="3" s="1"/>
  <c r="AG132" i="3"/>
  <c r="AG165" i="3" s="1"/>
  <c r="AH132" i="3"/>
  <c r="AI132" i="3"/>
  <c r="AI165" i="3" s="1"/>
  <c r="AC122" i="3"/>
  <c r="AL105" i="3"/>
  <c r="AL120" i="3" s="1"/>
  <c r="AL469" i="3"/>
  <c r="AL478" i="3" s="1"/>
  <c r="G478" i="3" s="1"/>
  <c r="AJ113" i="3"/>
  <c r="AJ121" i="3" s="1"/>
  <c r="AL323" i="3"/>
  <c r="G323" i="3" s="1"/>
  <c r="K122" i="3"/>
  <c r="X121" i="3"/>
  <c r="AB122" i="3"/>
  <c r="S122" i="3"/>
  <c r="P121" i="3"/>
  <c r="Y121" i="3"/>
  <c r="AK105" i="3"/>
  <c r="AK120" i="3" s="1"/>
  <c r="I122" i="3"/>
  <c r="W121" i="3"/>
  <c r="O122" i="3"/>
  <c r="AA121" i="3"/>
  <c r="Z122" i="3"/>
  <c r="AL360" i="3"/>
  <c r="AL368" i="3" s="1"/>
  <c r="G368" i="3" s="1"/>
  <c r="U122" i="3"/>
  <c r="L121" i="3"/>
  <c r="M121" i="3"/>
  <c r="AL322" i="3"/>
  <c r="X122" i="3"/>
  <c r="Q122" i="3"/>
  <c r="Z121" i="3"/>
  <c r="AH122" i="3"/>
  <c r="V121" i="3"/>
  <c r="V122" i="3"/>
  <c r="AL268" i="3"/>
  <c r="AL276" i="3" s="1"/>
  <c r="G279" i="3" s="1"/>
  <c r="J121" i="3"/>
  <c r="U121" i="3"/>
  <c r="AF122" i="3"/>
  <c r="O121" i="3"/>
  <c r="N122" i="3"/>
  <c r="M122" i="3"/>
  <c r="R122" i="3"/>
  <c r="I121" i="3"/>
  <c r="P122" i="3"/>
  <c r="T121" i="3"/>
  <c r="AI122" i="3"/>
  <c r="AI121" i="3"/>
  <c r="AJ159" i="3"/>
  <c r="L122" i="3"/>
  <c r="AA122" i="3"/>
  <c r="G467" i="3"/>
  <c r="AB166" i="3"/>
  <c r="AB159" i="3"/>
  <c r="U166" i="3"/>
  <c r="U159" i="3"/>
  <c r="L166" i="3"/>
  <c r="L159" i="3"/>
  <c r="AK157" i="3"/>
  <c r="AK158" i="3"/>
  <c r="K121" i="3"/>
  <c r="K165" i="3"/>
  <c r="Q165" i="3"/>
  <c r="V165" i="3"/>
  <c r="Z165" i="3"/>
  <c r="AA165" i="3"/>
  <c r="AH165" i="3"/>
  <c r="W122" i="3"/>
  <c r="G141" i="3"/>
  <c r="J122" i="3"/>
  <c r="Y122" i="3"/>
  <c r="AL155" i="3"/>
  <c r="G155" i="3" s="1"/>
  <c r="AL156" i="3"/>
  <c r="G156" i="3" s="1"/>
  <c r="G144" i="3"/>
  <c r="AB121" i="3"/>
  <c r="AD122" i="3"/>
  <c r="T122" i="3"/>
  <c r="Z166" i="3"/>
  <c r="Z159" i="3"/>
  <c r="S166" i="3"/>
  <c r="S159" i="3"/>
  <c r="J166" i="3"/>
  <c r="J159" i="3"/>
  <c r="H120" i="3"/>
  <c r="H113" i="3"/>
  <c r="AL145" i="3"/>
  <c r="G142" i="3"/>
  <c r="R121" i="3"/>
  <c r="N121" i="3"/>
  <c r="AH166" i="3"/>
  <c r="AH159" i="3"/>
  <c r="Y166" i="3"/>
  <c r="Y159" i="3"/>
  <c r="T166" i="3"/>
  <c r="T159" i="3"/>
  <c r="K166" i="3"/>
  <c r="K159" i="3"/>
  <c r="AG122" i="3"/>
  <c r="AL103" i="3"/>
  <c r="G99" i="3"/>
  <c r="AF121" i="3"/>
  <c r="AL160" i="3"/>
  <c r="G160" i="3" s="1"/>
  <c r="G150" i="3"/>
  <c r="S121" i="3"/>
  <c r="AC166" i="3"/>
  <c r="AC159" i="3"/>
  <c r="AA166" i="3"/>
  <c r="AA159" i="3"/>
  <c r="P166" i="3"/>
  <c r="P159" i="3"/>
  <c r="I166" i="3"/>
  <c r="I159" i="3"/>
  <c r="H119" i="3"/>
  <c r="G119" i="3" s="1"/>
  <c r="G86" i="3"/>
  <c r="AC121" i="3"/>
  <c r="AH121" i="3"/>
  <c r="AF166" i="3"/>
  <c r="AF159" i="3"/>
  <c r="X166" i="3"/>
  <c r="X159" i="3"/>
  <c r="O166" i="3"/>
  <c r="O159" i="3"/>
  <c r="H151" i="3"/>
  <c r="G152" i="3"/>
  <c r="G358" i="3"/>
  <c r="AK151" i="3"/>
  <c r="AG166" i="3"/>
  <c r="AG159" i="3"/>
  <c r="G110" i="3"/>
  <c r="AJ166" i="3"/>
  <c r="W166" i="3"/>
  <c r="W159" i="3"/>
  <c r="Q166" i="3"/>
  <c r="Q159" i="3"/>
  <c r="G109" i="3"/>
  <c r="AI166" i="3"/>
  <c r="AI159" i="3"/>
  <c r="V166" i="3"/>
  <c r="V159" i="3"/>
  <c r="N166" i="3"/>
  <c r="N159" i="3"/>
  <c r="AE122" i="3"/>
  <c r="AE121" i="3"/>
  <c r="D176" i="3"/>
  <c r="E176" i="3"/>
  <c r="D181" i="3"/>
  <c r="E181" i="3"/>
  <c r="H27" i="8"/>
  <c r="AD166" i="3"/>
  <c r="AD159" i="3"/>
  <c r="R166" i="3"/>
  <c r="R159" i="3"/>
  <c r="M166" i="3"/>
  <c r="M159" i="3"/>
  <c r="AH167" i="3" l="1"/>
  <c r="U168" i="3"/>
  <c r="AC167" i="3"/>
  <c r="W167" i="3"/>
  <c r="H208" i="3"/>
  <c r="AD167" i="3"/>
  <c r="Y168" i="3"/>
  <c r="G469" i="3"/>
  <c r="AI168" i="3"/>
  <c r="S168" i="3"/>
  <c r="H177" i="3"/>
  <c r="H176" i="3" s="1"/>
  <c r="I177" i="3"/>
  <c r="I176" i="3" s="1"/>
  <c r="J177" i="3"/>
  <c r="J176" i="3" s="1"/>
  <c r="K177" i="3"/>
  <c r="K176" i="3" s="1"/>
  <c r="L177" i="3"/>
  <c r="L176" i="3" s="1"/>
  <c r="M177" i="3"/>
  <c r="M176" i="3" s="1"/>
  <c r="N177" i="3"/>
  <c r="N176" i="3" s="1"/>
  <c r="O177" i="3"/>
  <c r="O176" i="3" s="1"/>
  <c r="P177" i="3"/>
  <c r="P176" i="3" s="1"/>
  <c r="Q177" i="3"/>
  <c r="Q176" i="3" s="1"/>
  <c r="R177" i="3"/>
  <c r="R176" i="3" s="1"/>
  <c r="S177" i="3"/>
  <c r="S176" i="3" s="1"/>
  <c r="T177" i="3"/>
  <c r="T176" i="3" s="1"/>
  <c r="U177" i="3"/>
  <c r="U176" i="3" s="1"/>
  <c r="V177" i="3"/>
  <c r="V176" i="3" s="1"/>
  <c r="W177" i="3"/>
  <c r="W176" i="3" s="1"/>
  <c r="X177" i="3"/>
  <c r="X176" i="3" s="1"/>
  <c r="Y177" i="3"/>
  <c r="Y176" i="3" s="1"/>
  <c r="Z177" i="3"/>
  <c r="Z176" i="3" s="1"/>
  <c r="AA177" i="3"/>
  <c r="AA176" i="3" s="1"/>
  <c r="AB177" i="3"/>
  <c r="AB176" i="3" s="1"/>
  <c r="AC177" i="3"/>
  <c r="AC176" i="3" s="1"/>
  <c r="AD177" i="3"/>
  <c r="AD176" i="3" s="1"/>
  <c r="AE177" i="3"/>
  <c r="AE176" i="3" s="1"/>
  <c r="AF177" i="3"/>
  <c r="AF176" i="3" s="1"/>
  <c r="AG177" i="3"/>
  <c r="AG176" i="3" s="1"/>
  <c r="AH177" i="3"/>
  <c r="AH176" i="3" s="1"/>
  <c r="AI177" i="3"/>
  <c r="AI176" i="3" s="1"/>
  <c r="AJ177" i="3"/>
  <c r="AJ176" i="3" s="1"/>
  <c r="AK177" i="3"/>
  <c r="AK176" i="3" s="1"/>
  <c r="AL177" i="3"/>
  <c r="AL176" i="3" s="1"/>
  <c r="I208" i="3"/>
  <c r="J208" i="3"/>
  <c r="AL477" i="3"/>
  <c r="AL151" i="3"/>
  <c r="AL166" i="3" s="1"/>
  <c r="AK113" i="3"/>
  <c r="AK122" i="3" s="1"/>
  <c r="AJ122" i="3"/>
  <c r="G120" i="3"/>
  <c r="G105" i="3"/>
  <c r="J167" i="3"/>
  <c r="K167" i="3"/>
  <c r="M168" i="3"/>
  <c r="N167" i="3"/>
  <c r="AL369" i="3"/>
  <c r="G369" i="3" s="1"/>
  <c r="I168" i="3"/>
  <c r="G360" i="3"/>
  <c r="AC168" i="3"/>
  <c r="G371" i="3"/>
  <c r="V167" i="3"/>
  <c r="G370" i="3"/>
  <c r="F6" i="9" s="1"/>
  <c r="O168" i="3"/>
  <c r="P168" i="3"/>
  <c r="T168" i="3"/>
  <c r="AJ167" i="3"/>
  <c r="N168" i="3"/>
  <c r="Q167" i="3"/>
  <c r="G324" i="3"/>
  <c r="F5" i="9" s="1"/>
  <c r="G325" i="3"/>
  <c r="G322" i="3"/>
  <c r="X168" i="3"/>
  <c r="AJ168" i="3"/>
  <c r="Y167" i="3"/>
  <c r="AF168" i="3"/>
  <c r="K168" i="3"/>
  <c r="U167" i="3"/>
  <c r="AB167" i="3"/>
  <c r="AD168" i="3"/>
  <c r="P167" i="3"/>
  <c r="AA168" i="3"/>
  <c r="T167" i="3"/>
  <c r="AH168" i="3"/>
  <c r="G268" i="3"/>
  <c r="AL277" i="3"/>
  <c r="G277" i="3" s="1"/>
  <c r="R168" i="3"/>
  <c r="Q168" i="3"/>
  <c r="I167" i="3"/>
  <c r="O167" i="3"/>
  <c r="W168" i="3"/>
  <c r="AG168" i="3"/>
  <c r="Z167" i="3"/>
  <c r="L167" i="3"/>
  <c r="G276" i="3"/>
  <c r="G278" i="3"/>
  <c r="F4" i="9" s="1"/>
  <c r="AL111" i="3"/>
  <c r="AL112" i="3"/>
  <c r="G112" i="3" s="1"/>
  <c r="G103" i="3"/>
  <c r="AK166" i="3"/>
  <c r="M167" i="3"/>
  <c r="I181" i="3"/>
  <c r="K181" i="3"/>
  <c r="J181" i="3"/>
  <c r="H181" i="3"/>
  <c r="L181" i="3"/>
  <c r="M181" i="3"/>
  <c r="N181" i="3"/>
  <c r="O181" i="3"/>
  <c r="P181" i="3"/>
  <c r="Q181" i="3"/>
  <c r="R181" i="3"/>
  <c r="S181" i="3"/>
  <c r="T181" i="3"/>
  <c r="U181" i="3"/>
  <c r="V181" i="3"/>
  <c r="W181" i="3"/>
  <c r="X181" i="3"/>
  <c r="Y181" i="3"/>
  <c r="Z181" i="3"/>
  <c r="AA181" i="3"/>
  <c r="AB181" i="3"/>
  <c r="AC181" i="3"/>
  <c r="AD181" i="3"/>
  <c r="AE181" i="3"/>
  <c r="AF181" i="3"/>
  <c r="AG181" i="3"/>
  <c r="AH181" i="3"/>
  <c r="AI181" i="3"/>
  <c r="AJ181" i="3"/>
  <c r="AK181" i="3"/>
  <c r="AL181" i="3"/>
  <c r="X167" i="3"/>
  <c r="AA167" i="3"/>
  <c r="AL149" i="3"/>
  <c r="G145" i="3"/>
  <c r="J168" i="3"/>
  <c r="Z168" i="3"/>
  <c r="L168" i="3"/>
  <c r="AB168" i="3"/>
  <c r="E179" i="3"/>
  <c r="D179" i="3"/>
  <c r="H30" i="8"/>
  <c r="H121" i="3"/>
  <c r="AI167" i="3"/>
  <c r="H166" i="3"/>
  <c r="H159" i="3"/>
  <c r="S167" i="3"/>
  <c r="H165" i="3"/>
  <c r="G165" i="3" s="1"/>
  <c r="G132" i="3"/>
  <c r="AG167" i="3"/>
  <c r="AF167" i="3"/>
  <c r="H122" i="3"/>
  <c r="E182" i="3"/>
  <c r="D182" i="3"/>
  <c r="H28" i="8"/>
  <c r="R167" i="3"/>
  <c r="AK159" i="3"/>
  <c r="V168" i="3"/>
  <c r="AE168" i="3"/>
  <c r="AE167" i="3"/>
  <c r="AK168" i="3" l="1"/>
  <c r="G477" i="3"/>
  <c r="G479" i="3"/>
  <c r="E5" i="9" s="1"/>
  <c r="G480" i="3"/>
  <c r="K208" i="3"/>
  <c r="L208" i="3"/>
  <c r="H29" i="8"/>
  <c r="AN29" i="8" s="1"/>
  <c r="G151" i="3"/>
  <c r="AK121" i="3"/>
  <c r="G166" i="3"/>
  <c r="H167" i="3"/>
  <c r="I210" i="3"/>
  <c r="AL157" i="3"/>
  <c r="AL158" i="3"/>
  <c r="G158" i="3" s="1"/>
  <c r="G149" i="3"/>
  <c r="H31" i="8"/>
  <c r="G111" i="3"/>
  <c r="I182" i="3"/>
  <c r="J182" i="3"/>
  <c r="H182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W182" i="3"/>
  <c r="X182" i="3"/>
  <c r="Y182" i="3"/>
  <c r="Z182" i="3"/>
  <c r="AA182" i="3"/>
  <c r="AB182" i="3"/>
  <c r="AC182" i="3"/>
  <c r="AD182" i="3"/>
  <c r="AE182" i="3"/>
  <c r="AF182" i="3"/>
  <c r="AG182" i="3"/>
  <c r="AH182" i="3"/>
  <c r="AI182" i="3"/>
  <c r="AJ182" i="3"/>
  <c r="AK182" i="3"/>
  <c r="AL182" i="3"/>
  <c r="BA30" i="8"/>
  <c r="AS30" i="8"/>
  <c r="AK30" i="8"/>
  <c r="AC30" i="8"/>
  <c r="U30" i="8"/>
  <c r="M30" i="8"/>
  <c r="AZ30" i="8"/>
  <c r="AR30" i="8"/>
  <c r="AJ30" i="8"/>
  <c r="AB30" i="8"/>
  <c r="T30" i="8"/>
  <c r="L30" i="8"/>
  <c r="AY30" i="8"/>
  <c r="AQ30" i="8"/>
  <c r="AI30" i="8"/>
  <c r="AA30" i="8"/>
  <c r="S30" i="8"/>
  <c r="K30" i="8"/>
  <c r="BF30" i="8"/>
  <c r="AX30" i="8"/>
  <c r="AP30" i="8"/>
  <c r="AH30" i="8"/>
  <c r="Z30" i="8"/>
  <c r="R30" i="8"/>
  <c r="BE30" i="8"/>
  <c r="AW30" i="8"/>
  <c r="AO30" i="8"/>
  <c r="AG30" i="8"/>
  <c r="Y30" i="8"/>
  <c r="Q30" i="8"/>
  <c r="BD30" i="8"/>
  <c r="AV30" i="8"/>
  <c r="AN30" i="8"/>
  <c r="AF30" i="8"/>
  <c r="X30" i="8"/>
  <c r="P30" i="8"/>
  <c r="BC30" i="8"/>
  <c r="AU30" i="8"/>
  <c r="AM30" i="8"/>
  <c r="AE30" i="8"/>
  <c r="W30" i="8"/>
  <c r="O30" i="8"/>
  <c r="BB30" i="8"/>
  <c r="AT30" i="8"/>
  <c r="AL30" i="8"/>
  <c r="AD30" i="8"/>
  <c r="V30" i="8"/>
  <c r="N30" i="8"/>
  <c r="AL113" i="3"/>
  <c r="G113" i="3" s="1"/>
  <c r="AK167" i="3"/>
  <c r="H168" i="3"/>
  <c r="AJ179" i="3"/>
  <c r="AK179" i="3"/>
  <c r="AL179" i="3"/>
  <c r="H210" i="3"/>
  <c r="AH29" i="8" l="1"/>
  <c r="AE29" i="8"/>
  <c r="L29" i="8"/>
  <c r="P29" i="8"/>
  <c r="Y29" i="8"/>
  <c r="R29" i="8"/>
  <c r="AA29" i="8"/>
  <c r="AD29" i="8"/>
  <c r="AT29" i="8"/>
  <c r="N29" i="8"/>
  <c r="AQ29" i="8"/>
  <c r="AV29" i="8"/>
  <c r="T29" i="8"/>
  <c r="M29" i="8"/>
  <c r="V29" i="8"/>
  <c r="AS29" i="8"/>
  <c r="AX29" i="8"/>
  <c r="AU29" i="8"/>
  <c r="AW29" i="8"/>
  <c r="Z29" i="8"/>
  <c r="AI29" i="8"/>
  <c r="BA29" i="8"/>
  <c r="AM29" i="8"/>
  <c r="BD29" i="8"/>
  <c r="AJ29" i="8"/>
  <c r="AZ29" i="8"/>
  <c r="AP29" i="8"/>
  <c r="AY29" i="8"/>
  <c r="AL29" i="8"/>
  <c r="BC29" i="8"/>
  <c r="AO29" i="8"/>
  <c r="BE29" i="8"/>
  <c r="BF29" i="8"/>
  <c r="U29" i="8"/>
  <c r="BB29" i="8"/>
  <c r="X29" i="8"/>
  <c r="Q29" i="8"/>
  <c r="AC29" i="8"/>
  <c r="AF29" i="8"/>
  <c r="AB29" i="8"/>
  <c r="K29" i="8"/>
  <c r="O29" i="8"/>
  <c r="AR29" i="8"/>
  <c r="AG29" i="8"/>
  <c r="S29" i="8"/>
  <c r="AK29" i="8"/>
  <c r="W29" i="8"/>
  <c r="AL159" i="3"/>
  <c r="G159" i="3" s="1"/>
  <c r="AE183" i="3"/>
  <c r="AE184" i="3"/>
  <c r="W183" i="3"/>
  <c r="W184" i="3"/>
  <c r="O183" i="3"/>
  <c r="O184" i="3"/>
  <c r="AL183" i="3"/>
  <c r="AL184" i="3"/>
  <c r="AD183" i="3"/>
  <c r="AD184" i="3"/>
  <c r="V183" i="3"/>
  <c r="V184" i="3"/>
  <c r="N183" i="3"/>
  <c r="N184" i="3"/>
  <c r="AL122" i="3"/>
  <c r="G122" i="3" s="1"/>
  <c r="AK183" i="3"/>
  <c r="AK184" i="3"/>
  <c r="AC183" i="3"/>
  <c r="AC184" i="3"/>
  <c r="U183" i="3"/>
  <c r="U184" i="3"/>
  <c r="M183" i="3"/>
  <c r="M184" i="3"/>
  <c r="G157" i="3"/>
  <c r="AJ183" i="3"/>
  <c r="AJ184" i="3"/>
  <c r="AB183" i="3"/>
  <c r="AB184" i="3"/>
  <c r="T183" i="3"/>
  <c r="T184" i="3"/>
  <c r="L183" i="3"/>
  <c r="L184" i="3"/>
  <c r="BA31" i="8"/>
  <c r="AS31" i="8"/>
  <c r="AK31" i="8"/>
  <c r="AC31" i="8"/>
  <c r="U31" i="8"/>
  <c r="M31" i="8"/>
  <c r="AZ31" i="8"/>
  <c r="AR31" i="8"/>
  <c r="AJ31" i="8"/>
  <c r="AB31" i="8"/>
  <c r="T31" i="8"/>
  <c r="L31" i="8"/>
  <c r="AY31" i="8"/>
  <c r="AQ31" i="8"/>
  <c r="AI31" i="8"/>
  <c r="AA31" i="8"/>
  <c r="S31" i="8"/>
  <c r="K31" i="8"/>
  <c r="BF31" i="8"/>
  <c r="AX31" i="8"/>
  <c r="AP31" i="8"/>
  <c r="AH31" i="8"/>
  <c r="Z31" i="8"/>
  <c r="R31" i="8"/>
  <c r="BE31" i="8"/>
  <c r="AW31" i="8"/>
  <c r="AO31" i="8"/>
  <c r="AG31" i="8"/>
  <c r="Y31" i="8"/>
  <c r="Q31" i="8"/>
  <c r="BD31" i="8"/>
  <c r="AV31" i="8"/>
  <c r="AN31" i="8"/>
  <c r="AF31" i="8"/>
  <c r="X31" i="8"/>
  <c r="P31" i="8"/>
  <c r="BC31" i="8"/>
  <c r="AU31" i="8"/>
  <c r="AM31" i="8"/>
  <c r="AE31" i="8"/>
  <c r="W31" i="8"/>
  <c r="O31" i="8"/>
  <c r="N31" i="8"/>
  <c r="V31" i="8"/>
  <c r="BB31" i="8"/>
  <c r="AT31" i="8"/>
  <c r="AL31" i="8"/>
  <c r="AD31" i="8"/>
  <c r="AI183" i="3"/>
  <c r="AI184" i="3"/>
  <c r="AA183" i="3"/>
  <c r="AA184" i="3"/>
  <c r="S183" i="3"/>
  <c r="S184" i="3"/>
  <c r="K183" i="3"/>
  <c r="K184" i="3"/>
  <c r="AH183" i="3"/>
  <c r="AH184" i="3"/>
  <c r="Z183" i="3"/>
  <c r="Z184" i="3"/>
  <c r="R183" i="3"/>
  <c r="R184" i="3"/>
  <c r="H183" i="3"/>
  <c r="H180" i="3" s="1"/>
  <c r="H184" i="3"/>
  <c r="AL121" i="3"/>
  <c r="AG183" i="3"/>
  <c r="AG184" i="3"/>
  <c r="Y183" i="3"/>
  <c r="Y184" i="3"/>
  <c r="Q183" i="3"/>
  <c r="Q184" i="3"/>
  <c r="J183" i="3"/>
  <c r="J184" i="3"/>
  <c r="AF183" i="3"/>
  <c r="AF184" i="3"/>
  <c r="X183" i="3"/>
  <c r="X184" i="3"/>
  <c r="P183" i="3"/>
  <c r="P184" i="3"/>
  <c r="I183" i="3"/>
  <c r="I184" i="3"/>
  <c r="M208" i="3" l="1"/>
  <c r="AL168" i="3"/>
  <c r="G168" i="3" s="1"/>
  <c r="AL167" i="3"/>
  <c r="G170" i="3" s="1"/>
  <c r="J210" i="3"/>
  <c r="H186" i="3"/>
  <c r="H185" i="3"/>
  <c r="H199" i="3"/>
  <c r="H192" i="3"/>
  <c r="I180" i="3"/>
  <c r="G124" i="3"/>
  <c r="G121" i="3"/>
  <c r="G123" i="3"/>
  <c r="G4" i="9" s="1"/>
  <c r="G167" i="3" l="1"/>
  <c r="G169" i="3"/>
  <c r="G5" i="9" s="1"/>
  <c r="N208" i="3"/>
  <c r="J180" i="3"/>
  <c r="K180" i="3" s="1"/>
  <c r="K210" i="3"/>
  <c r="H196" i="3"/>
  <c r="H187" i="3"/>
  <c r="H188" i="3" s="1"/>
  <c r="H189" i="3"/>
  <c r="I185" i="3"/>
  <c r="I189" i="3" s="1"/>
  <c r="I199" i="3"/>
  <c r="I186" i="3"/>
  <c r="I192" i="3"/>
  <c r="G192" i="3"/>
  <c r="O208" i="3" l="1"/>
  <c r="J185" i="3"/>
  <c r="J189" i="3" s="1"/>
  <c r="J190" i="3" s="1"/>
  <c r="J199" i="3"/>
  <c r="J186" i="3"/>
  <c r="K185" i="3"/>
  <c r="K189" i="3" s="1"/>
  <c r="K200" i="3" s="1"/>
  <c r="K192" i="3"/>
  <c r="H179" i="3"/>
  <c r="L180" i="3"/>
  <c r="L185" i="3" s="1"/>
  <c r="L189" i="3" s="1"/>
  <c r="K186" i="3"/>
  <c r="K199" i="3"/>
  <c r="J192" i="3"/>
  <c r="L210" i="3"/>
  <c r="I190" i="3"/>
  <c r="I200" i="3"/>
  <c r="H191" i="3"/>
  <c r="H200" i="3"/>
  <c r="H190" i="3"/>
  <c r="I196" i="3"/>
  <c r="I187" i="3"/>
  <c r="I188" i="3" s="1"/>
  <c r="J196" i="3" l="1"/>
  <c r="P208" i="3"/>
  <c r="J187" i="3"/>
  <c r="J188" i="3" s="1"/>
  <c r="J191" i="3" s="1"/>
  <c r="J195" i="3" s="1"/>
  <c r="K187" i="3"/>
  <c r="K188" i="3" s="1"/>
  <c r="K191" i="3" s="1"/>
  <c r="K195" i="3" s="1"/>
  <c r="K196" i="3"/>
  <c r="K206" i="3" s="1"/>
  <c r="K190" i="3"/>
  <c r="K202" i="3" s="1"/>
  <c r="J200" i="3"/>
  <c r="J206" i="3" s="1"/>
  <c r="M180" i="3"/>
  <c r="M199" i="3" s="1"/>
  <c r="I179" i="3"/>
  <c r="L192" i="3"/>
  <c r="L199" i="3"/>
  <c r="L186" i="3"/>
  <c r="N210" i="3"/>
  <c r="M210" i="3"/>
  <c r="O210" i="3"/>
  <c r="L200" i="3"/>
  <c r="L190" i="3"/>
  <c r="I191" i="3"/>
  <c r="I206" i="3"/>
  <c r="H201" i="3"/>
  <c r="H202" i="3"/>
  <c r="J201" i="3"/>
  <c r="J202" i="3"/>
  <c r="L196" i="3"/>
  <c r="L187" i="3"/>
  <c r="H195" i="3"/>
  <c r="I201" i="3"/>
  <c r="I202" i="3"/>
  <c r="H206" i="3"/>
  <c r="J179" i="3" l="1"/>
  <c r="M186" i="3"/>
  <c r="Q208" i="3"/>
  <c r="N180" i="3"/>
  <c r="O180" i="3" s="1"/>
  <c r="P180" i="3" s="1"/>
  <c r="M179" i="3" s="1"/>
  <c r="K201" i="3"/>
  <c r="M192" i="3"/>
  <c r="L188" i="3"/>
  <c r="L191" i="3" s="1"/>
  <c r="M185" i="3"/>
  <c r="M189" i="3" s="1"/>
  <c r="M190" i="3" s="1"/>
  <c r="H203" i="3"/>
  <c r="H204" i="3"/>
  <c r="L206" i="3"/>
  <c r="L201" i="3"/>
  <c r="L202" i="3"/>
  <c r="J203" i="3"/>
  <c r="J204" i="3"/>
  <c r="K203" i="3"/>
  <c r="K204" i="3"/>
  <c r="I195" i="3"/>
  <c r="N192" i="3" l="1"/>
  <c r="K179" i="3"/>
  <c r="N185" i="3"/>
  <c r="N189" i="3" s="1"/>
  <c r="N199" i="3"/>
  <c r="N186" i="3"/>
  <c r="R208" i="3"/>
  <c r="M196" i="3"/>
  <c r="M187" i="3"/>
  <c r="M188" i="3" s="1"/>
  <c r="M191" i="3" s="1"/>
  <c r="M195" i="3" s="1"/>
  <c r="M200" i="3"/>
  <c r="P210" i="3"/>
  <c r="Q210" i="3"/>
  <c r="M201" i="3"/>
  <c r="M202" i="3"/>
  <c r="I204" i="3"/>
  <c r="I203" i="3"/>
  <c r="O185" i="3"/>
  <c r="O189" i="3" s="1"/>
  <c r="O199" i="3"/>
  <c r="O186" i="3"/>
  <c r="O192" i="3"/>
  <c r="L179" i="3"/>
  <c r="L195" i="3"/>
  <c r="P186" i="3"/>
  <c r="P185" i="3"/>
  <c r="P189" i="3" s="1"/>
  <c r="P192" i="3"/>
  <c r="Q180" i="3"/>
  <c r="N196" i="3" l="1"/>
  <c r="N187" i="3"/>
  <c r="N188" i="3" s="1"/>
  <c r="N191" i="3" s="1"/>
  <c r="N195" i="3" s="1"/>
  <c r="M206" i="3"/>
  <c r="S208" i="3"/>
  <c r="R210" i="3"/>
  <c r="O200" i="3"/>
  <c r="O190" i="3"/>
  <c r="P200" i="3"/>
  <c r="P190" i="3"/>
  <c r="N200" i="3"/>
  <c r="N190" i="3"/>
  <c r="Q186" i="3"/>
  <c r="Q185" i="3"/>
  <c r="Q192" i="3"/>
  <c r="N179" i="3"/>
  <c r="R180" i="3"/>
  <c r="M204" i="3"/>
  <c r="M203" i="3"/>
  <c r="P187" i="3"/>
  <c r="P188" i="3" s="1"/>
  <c r="P191" i="3" s="1"/>
  <c r="P196" i="3"/>
  <c r="P199" i="3"/>
  <c r="L203" i="3"/>
  <c r="L204" i="3"/>
  <c r="O187" i="3"/>
  <c r="O188" i="3" s="1"/>
  <c r="O196" i="3"/>
  <c r="T208" i="3" l="1"/>
  <c r="S210" i="3"/>
  <c r="P195" i="3"/>
  <c r="O191" i="3"/>
  <c r="Q187" i="3"/>
  <c r="Q188" i="3" s="1"/>
  <c r="Q191" i="3" s="1"/>
  <c r="Q196" i="3"/>
  <c r="N203" i="3"/>
  <c r="N204" i="3"/>
  <c r="P206" i="3"/>
  <c r="O206" i="3"/>
  <c r="R186" i="3"/>
  <c r="R185" i="3"/>
  <c r="R189" i="3" s="1"/>
  <c r="R192" i="3"/>
  <c r="O179" i="3"/>
  <c r="S180" i="3"/>
  <c r="R199" i="3" s="1"/>
  <c r="N206" i="3"/>
  <c r="P202" i="3"/>
  <c r="P201" i="3"/>
  <c r="O201" i="3"/>
  <c r="O202" i="3"/>
  <c r="Q189" i="3"/>
  <c r="N201" i="3"/>
  <c r="N202" i="3"/>
  <c r="U208" i="3" l="1"/>
  <c r="T210" i="3"/>
  <c r="Q195" i="3"/>
  <c r="R196" i="3"/>
  <c r="R187" i="3"/>
  <c r="R188" i="3" s="1"/>
  <c r="R191" i="3" s="1"/>
  <c r="S186" i="3"/>
  <c r="S185" i="3"/>
  <c r="S192" i="3"/>
  <c r="P179" i="3"/>
  <c r="T180" i="3"/>
  <c r="O195" i="3"/>
  <c r="R190" i="3"/>
  <c r="R200" i="3"/>
  <c r="Q200" i="3"/>
  <c r="Q190" i="3"/>
  <c r="P204" i="3"/>
  <c r="P203" i="3"/>
  <c r="V208" i="3" l="1"/>
  <c r="R201" i="3"/>
  <c r="R202" i="3"/>
  <c r="Q203" i="3"/>
  <c r="Q204" i="3"/>
  <c r="S196" i="3"/>
  <c r="S187" i="3"/>
  <c r="S188" i="3" s="1"/>
  <c r="S191" i="3" s="1"/>
  <c r="O203" i="3"/>
  <c r="O204" i="3"/>
  <c r="S189" i="3"/>
  <c r="T185" i="3"/>
  <c r="T189" i="3" s="1"/>
  <c r="T186" i="3"/>
  <c r="T192" i="3"/>
  <c r="Q179" i="3"/>
  <c r="U180" i="3"/>
  <c r="Q201" i="3"/>
  <c r="Q202" i="3"/>
  <c r="R206" i="3"/>
  <c r="R195" i="3"/>
  <c r="W208" i="3" l="1"/>
  <c r="U210" i="3"/>
  <c r="V210" i="3"/>
  <c r="W210" i="3"/>
  <c r="S200" i="3"/>
  <c r="S190" i="3"/>
  <c r="R203" i="3"/>
  <c r="R204" i="3"/>
  <c r="S195" i="3"/>
  <c r="T200" i="3"/>
  <c r="T190" i="3"/>
  <c r="U186" i="3"/>
  <c r="U185" i="3"/>
  <c r="U189" i="3" s="1"/>
  <c r="U192" i="3"/>
  <c r="R179" i="3"/>
  <c r="V180" i="3"/>
  <c r="T196" i="3"/>
  <c r="T187" i="3"/>
  <c r="T188" i="3" s="1"/>
  <c r="T191" i="3" s="1"/>
  <c r="X208" i="3" l="1"/>
  <c r="X210" i="3"/>
  <c r="T195" i="3"/>
  <c r="U190" i="3"/>
  <c r="U200" i="3"/>
  <c r="U196" i="3"/>
  <c r="U187" i="3"/>
  <c r="U188" i="3" s="1"/>
  <c r="U191" i="3" s="1"/>
  <c r="S203" i="3"/>
  <c r="S204" i="3"/>
  <c r="V186" i="3"/>
  <c r="V185" i="3"/>
  <c r="V189" i="3" s="1"/>
  <c r="V192" i="3"/>
  <c r="S179" i="3"/>
  <c r="W180" i="3"/>
  <c r="S202" i="3"/>
  <c r="S201" i="3"/>
  <c r="T201" i="3"/>
  <c r="T202" i="3"/>
  <c r="Y208" i="3" l="1"/>
  <c r="U195" i="3"/>
  <c r="V200" i="3"/>
  <c r="V190" i="3"/>
  <c r="W185" i="3"/>
  <c r="W186" i="3"/>
  <c r="W192" i="3"/>
  <c r="T179" i="3"/>
  <c r="X180" i="3"/>
  <c r="T203" i="3"/>
  <c r="T204" i="3"/>
  <c r="U201" i="3"/>
  <c r="U202" i="3"/>
  <c r="Y210" i="3"/>
  <c r="V187" i="3"/>
  <c r="V188" i="3" s="1"/>
  <c r="V191" i="3" s="1"/>
  <c r="V196" i="3"/>
  <c r="W199" i="3" l="1"/>
  <c r="Z208" i="3"/>
  <c r="AA208" i="3"/>
  <c r="AB208" i="3"/>
  <c r="V195" i="3"/>
  <c r="W187" i="3"/>
  <c r="W188" i="3" s="1"/>
  <c r="W191" i="3" s="1"/>
  <c r="W196" i="3"/>
  <c r="V202" i="3"/>
  <c r="V201" i="3"/>
  <c r="Z210" i="3"/>
  <c r="U204" i="3"/>
  <c r="U203" i="3"/>
  <c r="X186" i="3"/>
  <c r="X185" i="3"/>
  <c r="X189" i="3" s="1"/>
  <c r="X192" i="3"/>
  <c r="U179" i="3"/>
  <c r="Y180" i="3"/>
  <c r="W189" i="3"/>
  <c r="X190" i="3" l="1"/>
  <c r="X200" i="3"/>
  <c r="AC208" i="3"/>
  <c r="W195" i="3"/>
  <c r="W200" i="3"/>
  <c r="W206" i="3" s="1"/>
  <c r="W190" i="3"/>
  <c r="Y186" i="3"/>
  <c r="Y185" i="3"/>
  <c r="Y189" i="3" s="1"/>
  <c r="Y192" i="3"/>
  <c r="V179" i="3"/>
  <c r="Z180" i="3"/>
  <c r="X196" i="3"/>
  <c r="X187" i="3"/>
  <c r="X188" i="3" s="1"/>
  <c r="X191" i="3" s="1"/>
  <c r="AA210" i="3"/>
  <c r="V203" i="3"/>
  <c r="V204" i="3"/>
  <c r="X195" i="3" l="1"/>
  <c r="Y200" i="3"/>
  <c r="Y190" i="3"/>
  <c r="AB210" i="3"/>
  <c r="AD208" i="3"/>
  <c r="W203" i="3"/>
  <c r="W204" i="3"/>
  <c r="Z185" i="3"/>
  <c r="Z189" i="3" s="1"/>
  <c r="Z186" i="3"/>
  <c r="Z199" i="3"/>
  <c r="Z192" i="3"/>
  <c r="W179" i="3"/>
  <c r="AA180" i="3"/>
  <c r="Y187" i="3"/>
  <c r="Y188" i="3" s="1"/>
  <c r="Y191" i="3" s="1"/>
  <c r="Y196" i="3"/>
  <c r="W201" i="3"/>
  <c r="W202" i="3"/>
  <c r="X202" i="3"/>
  <c r="X201" i="3"/>
  <c r="Z200" i="3" l="1"/>
  <c r="Z190" i="3"/>
  <c r="Y195" i="3"/>
  <c r="AC210" i="3"/>
  <c r="Y201" i="3"/>
  <c r="Y202" i="3"/>
  <c r="AE208" i="3"/>
  <c r="Z196" i="3"/>
  <c r="Z187" i="3"/>
  <c r="Z188" i="3" s="1"/>
  <c r="Z191" i="3" s="1"/>
  <c r="AA186" i="3"/>
  <c r="AA199" i="3"/>
  <c r="AA185" i="3"/>
  <c r="AA189" i="3" s="1"/>
  <c r="AA192" i="3"/>
  <c r="X179" i="3"/>
  <c r="AB180" i="3"/>
  <c r="X204" i="3"/>
  <c r="X203" i="3"/>
  <c r="Z206" i="3" l="1"/>
  <c r="AA190" i="3"/>
  <c r="AA200" i="3"/>
  <c r="Z201" i="3"/>
  <c r="Z202" i="3"/>
  <c r="AF208" i="3"/>
  <c r="Y203" i="3"/>
  <c r="Y204" i="3"/>
  <c r="AA196" i="3"/>
  <c r="AA187" i="3"/>
  <c r="AA188" i="3" s="1"/>
  <c r="AA191" i="3" s="1"/>
  <c r="AB186" i="3"/>
  <c r="AB185" i="3"/>
  <c r="AB199" i="3"/>
  <c r="AB192" i="3"/>
  <c r="Y179" i="3"/>
  <c r="AC180" i="3"/>
  <c r="Z195" i="3"/>
  <c r="AD210" i="3"/>
  <c r="AA195" i="3" l="1"/>
  <c r="AG208" i="3"/>
  <c r="AB187" i="3"/>
  <c r="AB188" i="3" s="1"/>
  <c r="AB191" i="3" s="1"/>
  <c r="AB196" i="3"/>
  <c r="AC185" i="3"/>
  <c r="AC189" i="3" s="1"/>
  <c r="AC186" i="3"/>
  <c r="AC199" i="3"/>
  <c r="AC192" i="3"/>
  <c r="Z179" i="3"/>
  <c r="AD180" i="3"/>
  <c r="AE210" i="3"/>
  <c r="AB189" i="3"/>
  <c r="Z203" i="3"/>
  <c r="Z204" i="3"/>
  <c r="AA206" i="3"/>
  <c r="AA202" i="3"/>
  <c r="AA201" i="3"/>
  <c r="AC190" i="3" l="1"/>
  <c r="AC200" i="3"/>
  <c r="AB200" i="3"/>
  <c r="AB206" i="3" s="1"/>
  <c r="AB190" i="3"/>
  <c r="AH208" i="3"/>
  <c r="AC196" i="3"/>
  <c r="AC187" i="3"/>
  <c r="AC188" i="3" s="1"/>
  <c r="AC191" i="3" s="1"/>
  <c r="AB195" i="3"/>
  <c r="AF210" i="3"/>
  <c r="AD185" i="3"/>
  <c r="AD189" i="3" s="1"/>
  <c r="AD199" i="3"/>
  <c r="AD186" i="3"/>
  <c r="AD192" i="3"/>
  <c r="AA179" i="3"/>
  <c r="AE180" i="3"/>
  <c r="AA204" i="3"/>
  <c r="AA203" i="3"/>
  <c r="AC195" i="3" l="1"/>
  <c r="AD200" i="3"/>
  <c r="AD190" i="3"/>
  <c r="AC206" i="3"/>
  <c r="AG210" i="3"/>
  <c r="AD187" i="3"/>
  <c r="AD188" i="3" s="1"/>
  <c r="AD191" i="3" s="1"/>
  <c r="AD196" i="3"/>
  <c r="AB203" i="3"/>
  <c r="AB204" i="3"/>
  <c r="AB201" i="3"/>
  <c r="AB202" i="3"/>
  <c r="AI208" i="3"/>
  <c r="AE186" i="3"/>
  <c r="AE199" i="3"/>
  <c r="AE185" i="3"/>
  <c r="AE189" i="3" s="1"/>
  <c r="AE192" i="3"/>
  <c r="AB179" i="3"/>
  <c r="AF180" i="3"/>
  <c r="AC201" i="3"/>
  <c r="AC202" i="3"/>
  <c r="AD195" i="3" l="1"/>
  <c r="AD206" i="3"/>
  <c r="AC203" i="3"/>
  <c r="AC204" i="3"/>
  <c r="AJ208" i="3"/>
  <c r="AH210" i="3"/>
  <c r="AE187" i="3"/>
  <c r="AE188" i="3" s="1"/>
  <c r="AE191" i="3" s="1"/>
  <c r="AE196" i="3"/>
  <c r="AD201" i="3"/>
  <c r="AD202" i="3"/>
  <c r="AF186" i="3"/>
  <c r="AF199" i="3"/>
  <c r="AF185" i="3"/>
  <c r="AF192" i="3"/>
  <c r="AC179" i="3"/>
  <c r="AG180" i="3"/>
  <c r="AE200" i="3"/>
  <c r="AE190" i="3"/>
  <c r="AE195" i="3" l="1"/>
  <c r="AK208" i="3"/>
  <c r="AD203" i="3"/>
  <c r="AD204" i="3"/>
  <c r="AG185" i="3"/>
  <c r="AG199" i="3"/>
  <c r="AG186" i="3"/>
  <c r="AG192" i="3"/>
  <c r="AD179" i="3"/>
  <c r="AH180" i="3"/>
  <c r="AE202" i="3"/>
  <c r="AE201" i="3"/>
  <c r="AE206" i="3"/>
  <c r="AF196" i="3"/>
  <c r="AF187" i="3"/>
  <c r="AF188" i="3" s="1"/>
  <c r="AF191" i="3" s="1"/>
  <c r="AF189" i="3"/>
  <c r="AI210" i="3"/>
  <c r="AF195" i="3" l="1"/>
  <c r="AH186" i="3"/>
  <c r="AH185" i="3"/>
  <c r="AH189" i="3" s="1"/>
  <c r="AH199" i="3"/>
  <c r="AH192" i="3"/>
  <c r="AE179" i="3"/>
  <c r="AI180" i="3"/>
  <c r="AE203" i="3"/>
  <c r="AE204" i="3"/>
  <c r="AG196" i="3"/>
  <c r="AG187" i="3"/>
  <c r="AG188" i="3" s="1"/>
  <c r="AG191" i="3" s="1"/>
  <c r="AL208" i="3"/>
  <c r="G208" i="3" s="1"/>
  <c r="G174" i="3"/>
  <c r="AJ210" i="3"/>
  <c r="AF190" i="3"/>
  <c r="AF200" i="3"/>
  <c r="AF206" i="3" s="1"/>
  <c r="AG189" i="3"/>
  <c r="V209" i="3" l="1"/>
  <c r="U209" i="3"/>
  <c r="L209" i="3"/>
  <c r="N209" i="3"/>
  <c r="M209" i="3"/>
  <c r="O209" i="3"/>
  <c r="Q209" i="3"/>
  <c r="S209" i="3"/>
  <c r="P209" i="3"/>
  <c r="I209" i="3"/>
  <c r="K209" i="3"/>
  <c r="W209" i="3"/>
  <c r="J209" i="3"/>
  <c r="T209" i="3"/>
  <c r="R209" i="3"/>
  <c r="X209" i="3"/>
  <c r="Y209" i="3"/>
  <c r="Z209" i="3"/>
  <c r="AA209" i="3"/>
  <c r="AB209" i="3"/>
  <c r="AC209" i="3"/>
  <c r="AD209" i="3"/>
  <c r="AE209" i="3"/>
  <c r="AF209" i="3"/>
  <c r="AG209" i="3"/>
  <c r="AH209" i="3"/>
  <c r="AI209" i="3"/>
  <c r="AJ209" i="3"/>
  <c r="AK209" i="3"/>
  <c r="AL209" i="3"/>
  <c r="H209" i="3"/>
  <c r="AG195" i="3"/>
  <c r="AH200" i="3"/>
  <c r="AH190" i="3"/>
  <c r="AK210" i="3"/>
  <c r="AI186" i="3"/>
  <c r="AI199" i="3"/>
  <c r="AI185" i="3"/>
  <c r="AI189" i="3" s="1"/>
  <c r="AI192" i="3"/>
  <c r="AF179" i="3"/>
  <c r="AJ180" i="3"/>
  <c r="AF202" i="3"/>
  <c r="AF201" i="3"/>
  <c r="AF204" i="3"/>
  <c r="AF203" i="3"/>
  <c r="J27" i="8"/>
  <c r="AH187" i="3"/>
  <c r="AH188" i="3" s="1"/>
  <c r="AH191" i="3" s="1"/>
  <c r="AH196" i="3"/>
  <c r="AG190" i="3"/>
  <c r="AG200" i="3"/>
  <c r="AG206" i="3" s="1"/>
  <c r="AI190" i="3" l="1"/>
  <c r="AI200" i="3"/>
  <c r="AH195" i="3"/>
  <c r="AJ185" i="3"/>
  <c r="AJ189" i="3" s="1"/>
  <c r="AJ186" i="3"/>
  <c r="AJ199" i="3"/>
  <c r="AJ192" i="3"/>
  <c r="AG179" i="3"/>
  <c r="AK180" i="3"/>
  <c r="AH201" i="3"/>
  <c r="AH202" i="3"/>
  <c r="AG201" i="3"/>
  <c r="AG202" i="3"/>
  <c r="AH206" i="3"/>
  <c r="G209" i="3"/>
  <c r="AI196" i="3"/>
  <c r="AI187" i="3"/>
  <c r="AI188" i="3" s="1"/>
  <c r="AI191" i="3" s="1"/>
  <c r="AL210" i="3"/>
  <c r="G210" i="3" s="1"/>
  <c r="G176" i="3"/>
  <c r="J28" i="8" s="1"/>
  <c r="AR27" i="8"/>
  <c r="AA27" i="8"/>
  <c r="R27" i="8"/>
  <c r="AV27" i="8"/>
  <c r="AE27" i="8"/>
  <c r="AT27" i="8"/>
  <c r="BA27" i="8"/>
  <c r="AJ27" i="8"/>
  <c r="S27" i="8"/>
  <c r="BE27" i="8"/>
  <c r="AN27" i="8"/>
  <c r="W27" i="8"/>
  <c r="AS27" i="8"/>
  <c r="AB27" i="8"/>
  <c r="K27" i="8"/>
  <c r="AW27" i="8"/>
  <c r="AF27" i="8"/>
  <c r="O27" i="8"/>
  <c r="AI27" i="8"/>
  <c r="AK27" i="8"/>
  <c r="T27" i="8"/>
  <c r="BF27" i="8"/>
  <c r="AO27" i="8"/>
  <c r="X27" i="8"/>
  <c r="AD27" i="8"/>
  <c r="BD27" i="8"/>
  <c r="AC27" i="8"/>
  <c r="L27" i="8"/>
  <c r="AX27" i="8"/>
  <c r="AG27" i="8"/>
  <c r="P27" i="8"/>
  <c r="V27" i="8"/>
  <c r="AZ27" i="8"/>
  <c r="BB27" i="8"/>
  <c r="U27" i="8"/>
  <c r="AY27" i="8"/>
  <c r="AP27" i="8"/>
  <c r="Y27" i="8"/>
  <c r="BC27" i="8"/>
  <c r="N27" i="8"/>
  <c r="Z27" i="8"/>
  <c r="M27" i="8"/>
  <c r="AQ27" i="8"/>
  <c r="AH27" i="8"/>
  <c r="Q27" i="8"/>
  <c r="AU27" i="8"/>
  <c r="AL27" i="8"/>
  <c r="AM27" i="8"/>
  <c r="AG203" i="3"/>
  <c r="AG204" i="3"/>
  <c r="M28" i="8" l="1"/>
  <c r="AQ28" i="8"/>
  <c r="AH28" i="8"/>
  <c r="Q28" i="8"/>
  <c r="AU28" i="8"/>
  <c r="AD28" i="8"/>
  <c r="AZ28" i="8"/>
  <c r="AI28" i="8"/>
  <c r="Z28" i="8"/>
  <c r="BD28" i="8"/>
  <c r="AM28" i="8"/>
  <c r="V28" i="8"/>
  <c r="AR28" i="8"/>
  <c r="AA28" i="8"/>
  <c r="R28" i="8"/>
  <c r="AV28" i="8"/>
  <c r="AE28" i="8"/>
  <c r="N28" i="8"/>
  <c r="BA28" i="8"/>
  <c r="AJ28" i="8"/>
  <c r="S28" i="8"/>
  <c r="BE28" i="8"/>
  <c r="AN28" i="8"/>
  <c r="W28" i="8"/>
  <c r="AS28" i="8"/>
  <c r="AB28" i="8"/>
  <c r="K28" i="8"/>
  <c r="AW28" i="8"/>
  <c r="AF28" i="8"/>
  <c r="O28" i="8"/>
  <c r="AK28" i="8"/>
  <c r="T28" i="8"/>
  <c r="BF28" i="8"/>
  <c r="AO28" i="8"/>
  <c r="X28" i="8"/>
  <c r="AT28" i="8"/>
  <c r="AC28" i="8"/>
  <c r="L28" i="8"/>
  <c r="AX28" i="8"/>
  <c r="AG28" i="8"/>
  <c r="P28" i="8"/>
  <c r="BB28" i="8"/>
  <c r="U28" i="8"/>
  <c r="AY28" i="8"/>
  <c r="AP28" i="8"/>
  <c r="Y28" i="8"/>
  <c r="BC28" i="8"/>
  <c r="AL28" i="8"/>
  <c r="AJ200" i="3"/>
  <c r="AJ190" i="3"/>
  <c r="AH203" i="3"/>
  <c r="AH204" i="3"/>
  <c r="AJ187" i="3"/>
  <c r="AJ188" i="3" s="1"/>
  <c r="AJ191" i="3" s="1"/>
  <c r="AJ196" i="3"/>
  <c r="AI195" i="3"/>
  <c r="AK186" i="3"/>
  <c r="AK199" i="3"/>
  <c r="AK185" i="3"/>
  <c r="AK189" i="3" s="1"/>
  <c r="AK192" i="3"/>
  <c r="AH179" i="3"/>
  <c r="AL180" i="3"/>
  <c r="AI201" i="3"/>
  <c r="AI202" i="3"/>
  <c r="AI206" i="3"/>
  <c r="S199" i="3" l="1"/>
  <c r="S206" i="3" s="1"/>
  <c r="Q199" i="3"/>
  <c r="Q206" i="3" s="1"/>
  <c r="U199" i="3"/>
  <c r="U206" i="3" s="1"/>
  <c r="T199" i="3"/>
  <c r="T206" i="3" s="1"/>
  <c r="X199" i="3"/>
  <c r="X206" i="3" s="1"/>
  <c r="V199" i="3"/>
  <c r="V206" i="3" s="1"/>
  <c r="AJ195" i="3"/>
  <c r="AK187" i="3"/>
  <c r="AK188" i="3" s="1"/>
  <c r="AK191" i="3" s="1"/>
  <c r="AK196" i="3"/>
  <c r="AK200" i="3"/>
  <c r="AK190" i="3"/>
  <c r="AJ206" i="3"/>
  <c r="AL186" i="3"/>
  <c r="AL199" i="3"/>
  <c r="AL185" i="3"/>
  <c r="AL189" i="3" s="1"/>
  <c r="AL192" i="3"/>
  <c r="AI198" i="3" s="1"/>
  <c r="AI197" i="3" s="1"/>
  <c r="AI179" i="3"/>
  <c r="G180" i="3"/>
  <c r="Y199" i="3"/>
  <c r="Y206" i="3" s="1"/>
  <c r="AI204" i="3"/>
  <c r="AI203" i="3"/>
  <c r="AJ201" i="3"/>
  <c r="AJ202" i="3"/>
  <c r="AH198" i="3" l="1"/>
  <c r="AH197" i="3" s="1"/>
  <c r="AH212" i="3" s="1"/>
  <c r="AG198" i="3"/>
  <c r="AG197" i="3" s="1"/>
  <c r="AG212" i="3" s="1"/>
  <c r="AK198" i="3"/>
  <c r="AI212" i="3"/>
  <c r="AI205" i="3"/>
  <c r="AK201" i="3"/>
  <c r="AK202" i="3"/>
  <c r="AL200" i="3"/>
  <c r="G200" i="3" s="1"/>
  <c r="AL190" i="3"/>
  <c r="G189" i="3"/>
  <c r="AL196" i="3"/>
  <c r="AL187" i="3"/>
  <c r="AL188" i="3" s="1"/>
  <c r="G185" i="3"/>
  <c r="G199" i="3"/>
  <c r="AJ203" i="3"/>
  <c r="AJ204" i="3"/>
  <c r="G186" i="3"/>
  <c r="AK206" i="3"/>
  <c r="G179" i="3"/>
  <c r="AL198" i="3"/>
  <c r="K198" i="3"/>
  <c r="K197" i="3" s="1"/>
  <c r="I198" i="3"/>
  <c r="I197" i="3" s="1"/>
  <c r="H198" i="3"/>
  <c r="L198" i="3"/>
  <c r="L197" i="3" s="1"/>
  <c r="J198" i="3"/>
  <c r="J197" i="3" s="1"/>
  <c r="N198" i="3"/>
  <c r="N197" i="3" s="1"/>
  <c r="P198" i="3"/>
  <c r="P197" i="3" s="1"/>
  <c r="R198" i="3"/>
  <c r="R197" i="3" s="1"/>
  <c r="Q198" i="3"/>
  <c r="Q197" i="3" s="1"/>
  <c r="M198" i="3"/>
  <c r="M197" i="3" s="1"/>
  <c r="O198" i="3"/>
  <c r="O197" i="3" s="1"/>
  <c r="S198" i="3"/>
  <c r="S197" i="3" s="1"/>
  <c r="T198" i="3"/>
  <c r="T197" i="3" s="1"/>
  <c r="U198" i="3"/>
  <c r="U197" i="3" s="1"/>
  <c r="V198" i="3"/>
  <c r="V197" i="3" s="1"/>
  <c r="W198" i="3"/>
  <c r="W197" i="3" s="1"/>
  <c r="Y198" i="3"/>
  <c r="Y197" i="3" s="1"/>
  <c r="X198" i="3"/>
  <c r="X197" i="3" s="1"/>
  <c r="AA198" i="3"/>
  <c r="AA197" i="3" s="1"/>
  <c r="Z198" i="3"/>
  <c r="Z197" i="3" s="1"/>
  <c r="AB198" i="3"/>
  <c r="AB197" i="3" s="1"/>
  <c r="AC198" i="3"/>
  <c r="AC197" i="3" s="1"/>
  <c r="AE198" i="3"/>
  <c r="AE197" i="3" s="1"/>
  <c r="AF198" i="3"/>
  <c r="AF197" i="3" s="1"/>
  <c r="AD198" i="3"/>
  <c r="AD197" i="3" s="1"/>
  <c r="AJ198" i="3"/>
  <c r="AJ197" i="3" s="1"/>
  <c r="AK195" i="3"/>
  <c r="AL178" i="3" l="1"/>
  <c r="AL211" i="3" s="1"/>
  <c r="AK178" i="3"/>
  <c r="AK211" i="3" s="1"/>
  <c r="AJ178" i="3"/>
  <c r="AJ211" i="3" s="1"/>
  <c r="H178" i="3"/>
  <c r="I178" i="3"/>
  <c r="I211" i="3" s="1"/>
  <c r="M178" i="3"/>
  <c r="M211" i="3" s="1"/>
  <c r="J178" i="3"/>
  <c r="J211" i="3" s="1"/>
  <c r="K178" i="3"/>
  <c r="K211" i="3" s="1"/>
  <c r="L178" i="3"/>
  <c r="L211" i="3" s="1"/>
  <c r="N178" i="3"/>
  <c r="N211" i="3" s="1"/>
  <c r="O178" i="3"/>
  <c r="O211" i="3" s="1"/>
  <c r="P178" i="3"/>
  <c r="P211" i="3" s="1"/>
  <c r="Q178" i="3"/>
  <c r="Q211" i="3" s="1"/>
  <c r="R178" i="3"/>
  <c r="R211" i="3" s="1"/>
  <c r="S178" i="3"/>
  <c r="S211" i="3" s="1"/>
  <c r="T178" i="3"/>
  <c r="T211" i="3" s="1"/>
  <c r="U178" i="3"/>
  <c r="V178" i="3"/>
  <c r="V211" i="3" s="1"/>
  <c r="W178" i="3"/>
  <c r="W211" i="3" s="1"/>
  <c r="X178" i="3"/>
  <c r="X211" i="3" s="1"/>
  <c r="Y178" i="3"/>
  <c r="Y211" i="3" s="1"/>
  <c r="Z178" i="3"/>
  <c r="Z211" i="3" s="1"/>
  <c r="AA178" i="3"/>
  <c r="AA211" i="3" s="1"/>
  <c r="AB178" i="3"/>
  <c r="AB211" i="3" s="1"/>
  <c r="AC178" i="3"/>
  <c r="AC211" i="3" s="1"/>
  <c r="AD178" i="3"/>
  <c r="AD211" i="3" s="1"/>
  <c r="AE178" i="3"/>
  <c r="AE211" i="3" s="1"/>
  <c r="AF178" i="3"/>
  <c r="AF211" i="3" s="1"/>
  <c r="AG178" i="3"/>
  <c r="AH178" i="3"/>
  <c r="AH211" i="3" s="1"/>
  <c r="AI178" i="3"/>
  <c r="AI211" i="3" s="1"/>
  <c r="AI214" i="3" s="1"/>
  <c r="AK197" i="3"/>
  <c r="AK212" i="3" s="1"/>
  <c r="G187" i="3"/>
  <c r="AG205" i="3"/>
  <c r="AH205" i="3"/>
  <c r="AJ212" i="3"/>
  <c r="X212" i="3"/>
  <c r="X205" i="3"/>
  <c r="M212" i="3"/>
  <c r="M205" i="3"/>
  <c r="I212" i="3"/>
  <c r="I205" i="3"/>
  <c r="U211" i="3"/>
  <c r="AG211" i="3"/>
  <c r="H197" i="3"/>
  <c r="G198" i="3"/>
  <c r="AD212" i="3"/>
  <c r="AD205" i="3"/>
  <c r="Y212" i="3"/>
  <c r="Y205" i="3"/>
  <c r="Q212" i="3"/>
  <c r="Q205" i="3"/>
  <c r="K212" i="3"/>
  <c r="K205" i="3"/>
  <c r="AL191" i="3"/>
  <c r="G188" i="3"/>
  <c r="W212" i="3"/>
  <c r="W205" i="3"/>
  <c r="Z212" i="3"/>
  <c r="Z205" i="3"/>
  <c r="O212" i="3"/>
  <c r="O205" i="3"/>
  <c r="AF212" i="3"/>
  <c r="AF205" i="3"/>
  <c r="AJ205" i="3"/>
  <c r="AE212" i="3"/>
  <c r="AE205" i="3"/>
  <c r="V212" i="3"/>
  <c r="V205" i="3"/>
  <c r="P212" i="3"/>
  <c r="P205" i="3"/>
  <c r="S212" i="3"/>
  <c r="S205" i="3"/>
  <c r="AA212" i="3"/>
  <c r="AA205" i="3"/>
  <c r="AC212" i="3"/>
  <c r="AC205" i="3"/>
  <c r="U212" i="3"/>
  <c r="U205" i="3"/>
  <c r="N212" i="3"/>
  <c r="N205" i="3"/>
  <c r="AL206" i="3"/>
  <c r="G206" i="3" s="1"/>
  <c r="G196" i="3"/>
  <c r="L212" i="3"/>
  <c r="L205" i="3"/>
  <c r="AL202" i="3"/>
  <c r="G202" i="3" s="1"/>
  <c r="AL201" i="3"/>
  <c r="G201" i="3" s="1"/>
  <c r="G190" i="3"/>
  <c r="R212" i="3"/>
  <c r="R205" i="3"/>
  <c r="AK203" i="3"/>
  <c r="AK204" i="3"/>
  <c r="AB212" i="3"/>
  <c r="AB205" i="3"/>
  <c r="T212" i="3"/>
  <c r="T205" i="3"/>
  <c r="J212" i="3"/>
  <c r="J205" i="3"/>
  <c r="AD214" i="3" l="1"/>
  <c r="X214" i="3"/>
  <c r="L213" i="3"/>
  <c r="V213" i="3"/>
  <c r="AJ213" i="3"/>
  <c r="R214" i="3"/>
  <c r="W213" i="3"/>
  <c r="S213" i="3"/>
  <c r="AI213" i="3"/>
  <c r="AG214" i="3"/>
  <c r="X213" i="3"/>
  <c r="AH213" i="3"/>
  <c r="AL197" i="3"/>
  <c r="AL212" i="3" s="1"/>
  <c r="AE214" i="3"/>
  <c r="K214" i="3"/>
  <c r="AB213" i="3"/>
  <c r="N214" i="3"/>
  <c r="Z213" i="3"/>
  <c r="AF214" i="3"/>
  <c r="W214" i="3"/>
  <c r="AC213" i="3"/>
  <c r="AB214" i="3"/>
  <c r="V214" i="3"/>
  <c r="Y214" i="3"/>
  <c r="AE213" i="3"/>
  <c r="AK205" i="3"/>
  <c r="AK213" i="3" s="1"/>
  <c r="J214" i="3"/>
  <c r="AA214" i="3"/>
  <c r="P213" i="3"/>
  <c r="L214" i="3"/>
  <c r="K213" i="3"/>
  <c r="U213" i="3"/>
  <c r="AA213" i="3"/>
  <c r="S214" i="3"/>
  <c r="O214" i="3"/>
  <c r="AD213" i="3"/>
  <c r="I214" i="3"/>
  <c r="T213" i="3"/>
  <c r="R213" i="3"/>
  <c r="N213" i="3"/>
  <c r="AC214" i="3"/>
  <c r="P214" i="3"/>
  <c r="AF213" i="3"/>
  <c r="I213" i="3"/>
  <c r="Q213" i="3"/>
  <c r="M214" i="3"/>
  <c r="J213" i="3"/>
  <c r="AJ214" i="3"/>
  <c r="H211" i="3"/>
  <c r="G211" i="3" s="1"/>
  <c r="G178" i="3"/>
  <c r="Z214" i="3"/>
  <c r="U214" i="3"/>
  <c r="Q214" i="3"/>
  <c r="M213" i="3"/>
  <c r="T214" i="3"/>
  <c r="O213" i="3"/>
  <c r="AL195" i="3"/>
  <c r="G191" i="3"/>
  <c r="Y213" i="3"/>
  <c r="H212" i="3"/>
  <c r="H205" i="3"/>
  <c r="AG213" i="3"/>
  <c r="AH214" i="3"/>
  <c r="G212" i="3" l="1"/>
  <c r="G197" i="3"/>
  <c r="AK214" i="3"/>
  <c r="AL203" i="3"/>
  <c r="AL204" i="3"/>
  <c r="G204" i="3" s="1"/>
  <c r="G195" i="3"/>
  <c r="H213" i="3"/>
  <c r="H214" i="3"/>
  <c r="AL205" i="3" l="1"/>
  <c r="G205" i="3" s="1"/>
  <c r="G203" i="3"/>
  <c r="AL213" i="3" l="1"/>
  <c r="G215" i="3" s="1"/>
  <c r="G6" i="9" s="1"/>
  <c r="AL214" i="3"/>
  <c r="G214" i="3" s="1"/>
  <c r="G216" i="3" l="1"/>
  <c r="G213" i="3"/>
  <c r="D5" i="9" l="1"/>
  <c r="D6" i="9"/>
  <c r="G7" i="9" l="1"/>
  <c r="F7" i="9"/>
  <c r="E7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Fred Canney</author>
    <author>tc={C570B845-04FC-461C-9F03-4F7BFEADEB12}</author>
    <author>tc={A1ED759B-2499-4E22-9202-FA971C02FD10}</author>
  </authors>
  <commentList>
    <comment ref="Q16" authorId="0" shapeId="0" xr:uid="{00000000-0006-0000-0100-00000B000000}">
      <text>
        <r>
          <rPr>
            <sz val="9"/>
            <color rgb="FF000000"/>
            <rFont val="Tahoma"/>
            <family val="2"/>
          </rPr>
          <t xml:space="preserve">Factor to account for sub-optimal drive location, lack of geotech information, etc
</t>
        </r>
      </text>
    </comment>
    <comment ref="S16" authorId="0" shapeId="0" xr:uid="{00000000-0006-0000-0100-00000C000000}">
      <text>
        <r>
          <rPr>
            <sz val="9"/>
            <color indexed="81"/>
            <rFont val="Tahoma"/>
            <family val="2"/>
          </rPr>
          <t xml:space="preserve">Factor to account for sub-optimal drive location, lack of geotech information, etc
</t>
        </r>
      </text>
    </comment>
    <comment ref="Q17" authorId="0" shapeId="0" xr:uid="{00000000-0006-0000-0100-00000F000000}">
      <text>
        <r>
          <rPr>
            <sz val="9"/>
            <color rgb="FF000000"/>
            <rFont val="Tahoma"/>
            <family val="2"/>
          </rPr>
          <t xml:space="preserve">Factor to account for sub-optimal drive location, lack of geotech information, etc
</t>
        </r>
      </text>
    </comment>
    <comment ref="S17" authorId="0" shapeId="0" xr:uid="{00000000-0006-0000-0100-000010000000}">
      <text>
        <r>
          <rPr>
            <sz val="9"/>
            <color indexed="81"/>
            <rFont val="Tahoma"/>
            <family val="2"/>
          </rPr>
          <t xml:space="preserve">Factor to account for sub-optimal drive location, lack of geotech information, etc
</t>
        </r>
      </text>
    </comment>
    <comment ref="O19" authorId="0" shapeId="0" xr:uid="{00000000-0006-0000-0100-000013000000}">
      <text>
        <r>
          <rPr>
            <sz val="9"/>
            <color indexed="81"/>
            <rFont val="Tahoma"/>
            <family val="2"/>
          </rPr>
          <t>Affects baseline development cost per foot</t>
        </r>
      </text>
    </comment>
    <comment ref="Q19" authorId="0" shapeId="0" xr:uid="{00000000-0006-0000-0100-000014000000}">
      <text>
        <r>
          <rPr>
            <sz val="9"/>
            <color indexed="81"/>
            <rFont val="Tahoma"/>
            <family val="2"/>
          </rPr>
          <t>Affects baseline development cost per foot</t>
        </r>
      </text>
    </comment>
    <comment ref="S19" authorId="0" shapeId="0" xr:uid="{00000000-0006-0000-0100-000015000000}">
      <text>
        <r>
          <rPr>
            <sz val="9"/>
            <color indexed="81"/>
            <rFont val="Tahoma"/>
            <family val="2"/>
          </rPr>
          <t>Affects baseline development cost per foot</t>
        </r>
      </text>
    </comment>
    <comment ref="O26" authorId="0" shapeId="0" xr:uid="{00000000-0006-0000-0100-000016000000}">
      <text>
        <r>
          <rPr>
            <sz val="9"/>
            <color indexed="81"/>
            <rFont val="Tahoma"/>
            <family val="2"/>
          </rPr>
          <t xml:space="preserve">Factor to account for sub-optimal drive location, slightly deeper, etc
</t>
        </r>
      </text>
    </comment>
    <comment ref="P26" authorId="0" shapeId="0" xr:uid="{00000000-0006-0000-0100-000017000000}">
      <text>
        <r>
          <rPr>
            <sz val="9"/>
            <color indexed="81"/>
            <rFont val="Tahoma"/>
            <family val="2"/>
          </rPr>
          <t xml:space="preserve">Factor to account for sub-optimal drive location, slightly deeper, etc
</t>
        </r>
      </text>
    </comment>
    <comment ref="Q26" authorId="0" shapeId="0" xr:uid="{00000000-0006-0000-0100-000018000000}">
      <text>
        <r>
          <rPr>
            <sz val="9"/>
            <color indexed="81"/>
            <rFont val="Tahoma"/>
            <family val="2"/>
          </rPr>
          <t xml:space="preserve">Factor to account for sub-optimal drive location, slightly deeper, etc
</t>
        </r>
      </text>
    </comment>
    <comment ref="C34" authorId="1" shapeId="0" xr:uid="{C570B845-04FC-461C-9F03-4F7BFEADEB12}">
      <text>
        <t>[Threaded comment]
Your version of Excel allows you to read this threaded comment; however, any edits to it will get removed if the file is opened in a newer version of Excel. Learn more: https://go.microsoft.com/fwlink/?linkid=870924
Comment:
    NTD: This section may be all that is needed for a typical mine - mill scenario.  The section below is only used if the milling is a two stage process of mine --&gt; mill into concentrate --&gt; mill into dore</t>
      </text>
    </comment>
    <comment ref="O37" authorId="0" shapeId="0" xr:uid="{00000000-0006-0000-0100-000020000000}">
      <text>
        <r>
          <rPr>
            <sz val="9"/>
            <color indexed="81"/>
            <rFont val="Tahoma"/>
            <family val="2"/>
          </rPr>
          <t xml:space="preserve">Factor to account for sub-optimal drive location, slightly deeper, etc
</t>
        </r>
      </text>
    </comment>
    <comment ref="P37" authorId="0" shapeId="0" xr:uid="{00000000-0006-0000-0100-000021000000}">
      <text>
        <r>
          <rPr>
            <sz val="9"/>
            <color indexed="81"/>
            <rFont val="Tahoma"/>
            <family val="2"/>
          </rPr>
          <t xml:space="preserve">Factor to account for sub-optimal drive location, slightly deeper, etc
</t>
        </r>
      </text>
    </comment>
    <comment ref="Q37" authorId="0" shapeId="0" xr:uid="{00000000-0006-0000-0100-000022000000}">
      <text>
        <r>
          <rPr>
            <sz val="9"/>
            <color indexed="81"/>
            <rFont val="Tahoma"/>
            <family val="2"/>
          </rPr>
          <t xml:space="preserve">Factor to account for sub-optimal drive location, slightly deeper, etc
</t>
        </r>
      </text>
    </comment>
    <comment ref="O39" authorId="0" shapeId="0" xr:uid="{00000000-0006-0000-0100-000023000000}">
      <text>
        <r>
          <rPr>
            <sz val="9"/>
            <color rgb="FF000000"/>
            <rFont val="Tahoma"/>
            <family val="2"/>
          </rPr>
          <t xml:space="preserve">assumes two mining areas
</t>
        </r>
      </text>
    </comment>
    <comment ref="P39" authorId="0" shapeId="0" xr:uid="{00000000-0006-0000-0100-000024000000}">
      <text>
        <r>
          <rPr>
            <sz val="9"/>
            <color rgb="FF000000"/>
            <rFont val="Tahoma"/>
            <family val="2"/>
          </rPr>
          <t xml:space="preserve">assumes two mining areas
</t>
        </r>
      </text>
    </comment>
    <comment ref="Q39" authorId="0" shapeId="0" xr:uid="{00000000-0006-0000-0100-000025000000}">
      <text>
        <r>
          <rPr>
            <sz val="9"/>
            <color indexed="81"/>
            <rFont val="Tahoma"/>
            <family val="2"/>
          </rPr>
          <t xml:space="preserve">assumes two mining areas
</t>
        </r>
      </text>
    </comment>
    <comment ref="O41" authorId="0" shapeId="0" xr:uid="{00000000-0006-0000-0100-000027000000}">
      <text>
        <r>
          <rPr>
            <sz val="9"/>
            <color rgb="FF000000"/>
            <rFont val="Tahoma"/>
            <family val="2"/>
          </rPr>
          <t>Affects baseline development cost per foot</t>
        </r>
      </text>
    </comment>
    <comment ref="P41" authorId="0" shapeId="0" xr:uid="{00000000-0006-0000-0100-000028000000}">
      <text>
        <r>
          <rPr>
            <sz val="9"/>
            <color indexed="81"/>
            <rFont val="Tahoma"/>
            <family val="2"/>
          </rPr>
          <t>Affects baseline development cost per foot</t>
        </r>
      </text>
    </comment>
    <comment ref="Q41" authorId="0" shapeId="0" xr:uid="{00000000-0006-0000-0100-000029000000}">
      <text>
        <r>
          <rPr>
            <sz val="9"/>
            <color indexed="81"/>
            <rFont val="Tahoma"/>
            <family val="2"/>
          </rPr>
          <t>Affects baseline development cost per foot</t>
        </r>
      </text>
    </comment>
    <comment ref="O43" authorId="0" shapeId="0" xr:uid="{00000000-0006-0000-0100-00002A000000}">
      <text>
        <r>
          <rPr>
            <sz val="9"/>
            <color indexed="81"/>
            <rFont val="Tahoma"/>
            <family val="2"/>
          </rPr>
          <t>Assumes 1 mining area</t>
        </r>
      </text>
    </comment>
    <comment ref="P43" authorId="0" shapeId="0" xr:uid="{00000000-0006-0000-0100-00002B000000}">
      <text>
        <r>
          <rPr>
            <sz val="9"/>
            <color rgb="FF000000"/>
            <rFont val="Tahoma"/>
            <family val="2"/>
          </rPr>
          <t>Assumes 2 mining areas</t>
        </r>
      </text>
    </comment>
    <comment ref="Q43" authorId="0" shapeId="0" xr:uid="{00000000-0006-0000-0100-00002C000000}">
      <text>
        <r>
          <rPr>
            <sz val="9"/>
            <color indexed="81"/>
            <rFont val="Tahoma"/>
            <family val="2"/>
          </rPr>
          <t>Assumes 2 mining areas</t>
        </r>
      </text>
    </comment>
    <comment ref="O44" authorId="0" shapeId="0" xr:uid="{00000000-0006-0000-0100-00002D000000}">
      <text>
        <r>
          <rPr>
            <sz val="9"/>
            <color rgb="FF000000"/>
            <rFont val="Tahoma"/>
            <family val="2"/>
          </rPr>
          <t>Assumes 2 mining areas</t>
        </r>
      </text>
    </comment>
    <comment ref="P44" authorId="0" shapeId="0" xr:uid="{00000000-0006-0000-0100-00002E000000}">
      <text>
        <r>
          <rPr>
            <sz val="9"/>
            <color rgb="FF000000"/>
            <rFont val="Tahoma"/>
            <family val="2"/>
          </rPr>
          <t>Assumes 2 mining areas</t>
        </r>
      </text>
    </comment>
    <comment ref="Q44" authorId="0" shapeId="0" xr:uid="{00000000-0006-0000-0100-00002F000000}">
      <text>
        <r>
          <rPr>
            <sz val="9"/>
            <color indexed="81"/>
            <rFont val="Tahoma"/>
            <family val="2"/>
          </rPr>
          <t>Assumes 2 mining areas</t>
        </r>
      </text>
    </comment>
    <comment ref="O46" authorId="0" shapeId="0" xr:uid="{00000000-0006-0000-0100-000030000000}">
      <text>
        <r>
          <rPr>
            <sz val="9"/>
            <color indexed="81"/>
            <rFont val="Tahoma"/>
            <family val="2"/>
          </rPr>
          <t>Affects baseline grade</t>
        </r>
      </text>
    </comment>
    <comment ref="P46" authorId="0" shapeId="0" xr:uid="{00000000-0006-0000-0100-000031000000}">
      <text>
        <r>
          <rPr>
            <sz val="9"/>
            <color indexed="81"/>
            <rFont val="Tahoma"/>
            <family val="2"/>
          </rPr>
          <t>Affects baseline grade</t>
        </r>
      </text>
    </comment>
    <comment ref="Q46" authorId="0" shapeId="0" xr:uid="{00000000-0006-0000-0100-000032000000}">
      <text>
        <r>
          <rPr>
            <sz val="9"/>
            <color indexed="81"/>
            <rFont val="Tahoma"/>
            <family val="2"/>
          </rPr>
          <t>Affects baseline grade</t>
        </r>
      </text>
    </comment>
    <comment ref="I49" authorId="0" shapeId="0" xr:uid="{00000000-0006-0000-0100-000034000000}">
      <text>
        <r>
          <rPr>
            <sz val="9"/>
            <color indexed="81"/>
            <rFont val="Tahoma"/>
            <family val="2"/>
          </rPr>
          <t xml:space="preserve">Applied to calculate total mining cost (i.e. 400tpd * 1+dilution = total tons mined * $/t mining = total mining cost
</t>
        </r>
        <r>
          <rPr>
            <b/>
            <sz val="9"/>
            <color indexed="81"/>
            <rFont val="Tahoma"/>
            <family val="2"/>
          </rPr>
          <t xml:space="preserve">Dilution not factored into milling cost </t>
        </r>
        <r>
          <rPr>
            <sz val="9"/>
            <color indexed="81"/>
            <rFont val="Tahoma"/>
            <family val="2"/>
          </rPr>
          <t xml:space="preserve">as the assumption is that residual grade of the overbreak is enough to cover variable milling costs, transportation, etc
</t>
        </r>
        <r>
          <rPr>
            <b/>
            <sz val="9"/>
            <color indexed="81"/>
            <rFont val="Tahoma"/>
            <family val="2"/>
          </rPr>
          <t>Mining rate</t>
        </r>
        <r>
          <rPr>
            <sz val="9"/>
            <color indexed="81"/>
            <rFont val="Tahoma"/>
            <family val="2"/>
          </rPr>
          <t xml:space="preserve"> (400tpd, 2000tpd) is assumed to be pre-dilution for simplicity</t>
        </r>
      </text>
    </comment>
    <comment ref="O49" authorId="0" shapeId="0" xr:uid="{00000000-0006-0000-0100-000035000000}">
      <text>
        <r>
          <rPr>
            <sz val="9"/>
            <color indexed="81"/>
            <rFont val="Tahoma"/>
            <family val="2"/>
          </rPr>
          <t>Affects baseline tons mined</t>
        </r>
      </text>
    </comment>
    <comment ref="P49" authorId="0" shapeId="0" xr:uid="{00000000-0006-0000-0100-000036000000}">
      <text>
        <r>
          <rPr>
            <sz val="9"/>
            <color indexed="81"/>
            <rFont val="Tahoma"/>
            <family val="2"/>
          </rPr>
          <t>Affects baseline tons mined</t>
        </r>
      </text>
    </comment>
    <comment ref="Q49" authorId="0" shapeId="0" xr:uid="{00000000-0006-0000-0100-000037000000}">
      <text>
        <r>
          <rPr>
            <sz val="9"/>
            <color indexed="81"/>
            <rFont val="Tahoma"/>
            <family val="2"/>
          </rPr>
          <t>Affects baseline tons mined</t>
        </r>
      </text>
    </comment>
    <comment ref="O51" authorId="0" shapeId="0" xr:uid="{00000000-0006-0000-0100-000038000000}">
      <text>
        <r>
          <rPr>
            <sz val="9"/>
            <color indexed="81"/>
            <rFont val="Tahoma"/>
            <family val="2"/>
          </rPr>
          <t>Affects baseline mining cost</t>
        </r>
      </text>
    </comment>
    <comment ref="P51" authorId="0" shapeId="0" xr:uid="{00000000-0006-0000-0100-000039000000}">
      <text>
        <r>
          <rPr>
            <sz val="9"/>
            <color indexed="81"/>
            <rFont val="Tahoma"/>
            <family val="2"/>
          </rPr>
          <t>Affects baseline mining cost</t>
        </r>
      </text>
    </comment>
    <comment ref="Q51" authorId="0" shapeId="0" xr:uid="{00000000-0006-0000-0100-00003A000000}">
      <text>
        <r>
          <rPr>
            <sz val="9"/>
            <color rgb="FF000000"/>
            <rFont val="Tahoma"/>
            <family val="2"/>
          </rPr>
          <t>Affects baseline mining cost</t>
        </r>
      </text>
    </comment>
    <comment ref="O52" authorId="2" shapeId="0" xr:uid="{A1ED759B-2499-4E22-9202-FA971C02FD10}">
      <text>
        <t>[Threaded comment]
Your version of Excel allows you to read this threaded comment; however, any edits to it will get removed if the file is opened in a newer version of Excel. Learn more: https://go.microsoft.com/fwlink/?linkid=870924
Comment:
    This section allows the user to either select "Flotation", which will form a multi-step milling calculation (Mine -&gt; Concentrate -&gt; Ship -&gt; Mill to Dore) or "Direct" (Mine -&gt; Ship -&gt; Mill to Dore).  In either case, Shipping cost can be set to $0 if shipping is not applicable</t>
      </text>
    </comment>
    <comment ref="C104" authorId="0" shapeId="0" xr:uid="{00000000-0006-0000-0100-00003B000000}">
      <text>
        <r>
          <rPr>
            <sz val="9"/>
            <color indexed="81"/>
            <rFont val="Tahoma"/>
            <family val="2"/>
          </rPr>
          <t>Cost of UG mining only, does not include existing 19BP mining costs</t>
        </r>
      </text>
    </comment>
    <comment ref="C105" authorId="0" shapeId="0" xr:uid="{00000000-0006-0000-0100-00003C000000}">
      <text>
        <r>
          <rPr>
            <sz val="9"/>
            <color indexed="81"/>
            <rFont val="Tahoma"/>
            <family val="2"/>
          </rPr>
          <t>Incremental cost of processing UG material only, does not include existing 19BP milling costs</t>
        </r>
      </text>
    </comment>
    <comment ref="C150" authorId="0" shapeId="0" xr:uid="{00000000-0006-0000-0100-00003D000000}">
      <text>
        <r>
          <rPr>
            <sz val="9"/>
            <color indexed="81"/>
            <rFont val="Tahoma"/>
            <family val="2"/>
          </rPr>
          <t>Cost of UG mining only, does not include existing 19BP mining costs</t>
        </r>
      </text>
    </comment>
    <comment ref="C151" authorId="0" shapeId="0" xr:uid="{00000000-0006-0000-0100-00003E000000}">
      <text>
        <r>
          <rPr>
            <sz val="9"/>
            <color indexed="81"/>
            <rFont val="Tahoma"/>
            <family val="2"/>
          </rPr>
          <t>Incremental cost of processing UG material only, does not include existing 19BP milling costs</t>
        </r>
      </text>
    </comment>
    <comment ref="C196" authorId="0" shapeId="0" xr:uid="{00000000-0006-0000-0100-00003F000000}">
      <text>
        <r>
          <rPr>
            <sz val="9"/>
            <color indexed="81"/>
            <rFont val="Tahoma"/>
            <family val="2"/>
          </rPr>
          <t>Cost of UG mining only, does not include existing 19BP mining costs</t>
        </r>
      </text>
    </comment>
    <comment ref="C197" authorId="0" shapeId="0" xr:uid="{00000000-0006-0000-0100-000040000000}">
      <text>
        <r>
          <rPr>
            <sz val="9"/>
            <color indexed="81"/>
            <rFont val="Tahoma"/>
            <family val="2"/>
          </rPr>
          <t>Incremental cost of processing UG material only, does not include existing 19BP milling costs</t>
        </r>
      </text>
    </comment>
    <comment ref="C259" authorId="0" shapeId="0" xr:uid="{00000000-0006-0000-0100-000043000000}">
      <text>
        <r>
          <rPr>
            <sz val="9"/>
            <color indexed="81"/>
            <rFont val="Tahoma"/>
            <family val="2"/>
          </rPr>
          <t>Cost of UG mining only, does not include existing 19BP mining costs</t>
        </r>
      </text>
    </comment>
    <comment ref="C260" authorId="0" shapeId="0" xr:uid="{00000000-0006-0000-0100-000044000000}">
      <text>
        <r>
          <rPr>
            <sz val="9"/>
            <color indexed="81"/>
            <rFont val="Tahoma"/>
            <family val="2"/>
          </rPr>
          <t>Incremental cost of processing UG material only, does not include existing 19BP milling costs</t>
        </r>
      </text>
    </comment>
    <comment ref="C305" authorId="0" shapeId="0" xr:uid="{00000000-0006-0000-0100-000045000000}">
      <text>
        <r>
          <rPr>
            <sz val="9"/>
            <color indexed="81"/>
            <rFont val="Tahoma"/>
            <family val="2"/>
          </rPr>
          <t>Cost of UG mining only, does not include existing 19BP mining costs</t>
        </r>
      </text>
    </comment>
    <comment ref="C306" authorId="0" shapeId="0" xr:uid="{00000000-0006-0000-0100-000046000000}">
      <text>
        <r>
          <rPr>
            <sz val="9"/>
            <color indexed="81"/>
            <rFont val="Tahoma"/>
            <family val="2"/>
          </rPr>
          <t>Incremental cost of processing UG material only, does not include existing 19BP milling costs</t>
        </r>
      </text>
    </comment>
    <comment ref="C351" authorId="0" shapeId="0" xr:uid="{00000000-0006-0000-0100-000047000000}">
      <text>
        <r>
          <rPr>
            <sz val="9"/>
            <color indexed="81"/>
            <rFont val="Tahoma"/>
            <family val="2"/>
          </rPr>
          <t>Cost of UG mining only, does not include existing 19BP mining costs</t>
        </r>
      </text>
    </comment>
    <comment ref="C352" authorId="0" shapeId="0" xr:uid="{00000000-0006-0000-0100-000048000000}">
      <text>
        <r>
          <rPr>
            <sz val="9"/>
            <color indexed="81"/>
            <rFont val="Tahoma"/>
            <family val="2"/>
          </rPr>
          <t>Incremental cost of processing UG material only, does not include existing 19BP milling costs</t>
        </r>
      </text>
    </comment>
    <comment ref="C414" authorId="0" shapeId="0" xr:uid="{00000000-0006-0000-0100-00004B000000}">
      <text>
        <r>
          <rPr>
            <sz val="9"/>
            <color indexed="81"/>
            <rFont val="Tahoma"/>
            <family val="2"/>
          </rPr>
          <t>Cost of UG mining only, does not include existing 19BP mining costs</t>
        </r>
      </text>
    </comment>
    <comment ref="C415" authorId="0" shapeId="0" xr:uid="{00000000-0006-0000-0100-00004C000000}">
      <text>
        <r>
          <rPr>
            <sz val="9"/>
            <color indexed="81"/>
            <rFont val="Tahoma"/>
            <family val="2"/>
          </rPr>
          <t>Incremental cost of processing UG material only, does not include existing 19BP milling costs</t>
        </r>
      </text>
    </comment>
    <comment ref="C460" authorId="0" shapeId="0" xr:uid="{00000000-0006-0000-0100-00004D000000}">
      <text>
        <r>
          <rPr>
            <sz val="9"/>
            <color indexed="81"/>
            <rFont val="Tahoma"/>
            <family val="2"/>
          </rPr>
          <t>Cost of UG mining only, does not include existing 19BP mining costs</t>
        </r>
      </text>
    </comment>
    <comment ref="C461" authorId="0" shapeId="0" xr:uid="{00000000-0006-0000-0100-00004E000000}">
      <text>
        <r>
          <rPr>
            <sz val="9"/>
            <color indexed="81"/>
            <rFont val="Tahoma"/>
            <family val="2"/>
          </rPr>
          <t>Incremental cost of processing UG material only, does not include existing 19BP milling costs</t>
        </r>
      </text>
    </comment>
    <comment ref="C506" authorId="0" shapeId="0" xr:uid="{00000000-0006-0000-0100-00004F000000}">
      <text>
        <r>
          <rPr>
            <sz val="9"/>
            <color indexed="81"/>
            <rFont val="Tahoma"/>
            <family val="2"/>
          </rPr>
          <t>Cost of UG mining only, does not include existing 19BP mining costs</t>
        </r>
      </text>
    </comment>
    <comment ref="C507" authorId="0" shapeId="0" xr:uid="{00000000-0006-0000-0100-000050000000}">
      <text>
        <r>
          <rPr>
            <sz val="9"/>
            <color indexed="81"/>
            <rFont val="Tahoma"/>
            <family val="2"/>
          </rPr>
          <t>Incremental cost of processing UG material only, does not include existing 19BP milling costs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Fred Canney</author>
  </authors>
  <commentList>
    <comment ref="I17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Fred Canney:</t>
        </r>
        <r>
          <rPr>
            <sz val="9"/>
            <color indexed="81"/>
            <rFont val="Tahoma"/>
            <family val="2"/>
          </rPr>
          <t xml:space="preserve">
Start infill drilling __ Quarters prior to start of mining</t>
        </r>
      </text>
    </comment>
    <comment ref="I23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Fred Canney:</t>
        </r>
        <r>
          <rPr>
            <sz val="9"/>
            <color indexed="81"/>
            <rFont val="Tahoma"/>
            <family val="2"/>
          </rPr>
          <t xml:space="preserve">
Start infill drilling __ Quarters prior to start of mining</t>
        </r>
      </text>
    </comment>
  </commentList>
</comments>
</file>

<file path=xl/sharedStrings.xml><?xml version="1.0" encoding="utf-8"?>
<sst xmlns="http://schemas.openxmlformats.org/spreadsheetml/2006/main" count="1372" uniqueCount="222">
  <si>
    <t>%</t>
  </si>
  <si>
    <t>Units</t>
  </si>
  <si>
    <t>Royalties</t>
  </si>
  <si>
    <t>Gold Price</t>
  </si>
  <si>
    <t>Option 1</t>
  </si>
  <si>
    <t>Option 2</t>
  </si>
  <si>
    <t>Option 3</t>
  </si>
  <si>
    <t>Moderate</t>
  </si>
  <si>
    <t>Surface drilling followed by exploration decline request</t>
  </si>
  <si>
    <t>Limited surface drilling (near targets only) followed by exploration decline</t>
  </si>
  <si>
    <t>Complete early stage gate work including….  prior to exploration decline</t>
  </si>
  <si>
    <t>Improved plan for placement of drifts</t>
  </si>
  <si>
    <t>Permit exploration decline</t>
  </si>
  <si>
    <t>Assumptions</t>
  </si>
  <si>
    <t>Surface Drilling Cost</t>
  </si>
  <si>
    <t>Study Costs</t>
  </si>
  <si>
    <t>Drifting Cost</t>
  </si>
  <si>
    <t>Global Assumptions</t>
  </si>
  <si>
    <t>Discount Rate</t>
  </si>
  <si>
    <t>Economic Assumptions</t>
  </si>
  <si>
    <t>Average Grade</t>
  </si>
  <si>
    <t>Total</t>
  </si>
  <si>
    <t>$/ft</t>
  </si>
  <si>
    <t>$/t</t>
  </si>
  <si>
    <t>ft/day</t>
  </si>
  <si>
    <t>ft</t>
  </si>
  <si>
    <t>months</t>
  </si>
  <si>
    <t>tpd</t>
  </si>
  <si>
    <t>opt</t>
  </si>
  <si>
    <t>Development Cost</t>
  </si>
  <si>
    <t>Length of time to drive drift</t>
  </si>
  <si>
    <t>Mining Cost</t>
  </si>
  <si>
    <t>$</t>
  </si>
  <si>
    <t>Infrastructure for decline (fixed cost)</t>
  </si>
  <si>
    <t>Direct ship or Flotation</t>
  </si>
  <si>
    <t>Mass pull</t>
  </si>
  <si>
    <t>Recovery into Concentrate</t>
  </si>
  <si>
    <t>CCV Mill Assumptions</t>
  </si>
  <si>
    <t>Mill 6 Assumptions</t>
  </si>
  <si>
    <t>Process Cost</t>
  </si>
  <si>
    <t>Recovery from Concentrate</t>
  </si>
  <si>
    <t>Recovery from whole ore</t>
  </si>
  <si>
    <t>Development Rate (1 mining face)</t>
  </si>
  <si>
    <t>Mining Assumptions</t>
  </si>
  <si>
    <t>Process Assumptions</t>
  </si>
  <si>
    <t>Annual Cost</t>
  </si>
  <si>
    <t>$M</t>
  </si>
  <si>
    <t>Fixed Cost portion</t>
  </si>
  <si>
    <t>Average throughput</t>
  </si>
  <si>
    <t>Kt</t>
  </si>
  <si>
    <t>Implied variable cost</t>
  </si>
  <si>
    <t>Drifting</t>
  </si>
  <si>
    <t>Q1</t>
  </si>
  <si>
    <t>Q2</t>
  </si>
  <si>
    <t>Q3</t>
  </si>
  <si>
    <t>Q4</t>
  </si>
  <si>
    <t>Infrastructure Cost</t>
  </si>
  <si>
    <t>Exploration Drilling</t>
  </si>
  <si>
    <t>UG Exploration Drilling</t>
  </si>
  <si>
    <t>Lag (Start Drift to start of drilling)</t>
  </si>
  <si>
    <t>Drifting schedule</t>
  </si>
  <si>
    <t>Mill shutdown / hold costs</t>
  </si>
  <si>
    <t>Shutdown cost</t>
  </si>
  <si>
    <t>Annual Holding</t>
  </si>
  <si>
    <t>Restart Cost</t>
  </si>
  <si>
    <t>Drilling schedule</t>
  </si>
  <si>
    <t>Lag (Complete Drift to final drilling)</t>
  </si>
  <si>
    <t>Amount if work begins this quarter</t>
  </si>
  <si>
    <t>Amount if work ends this quarter</t>
  </si>
  <si>
    <t>quarters</t>
  </si>
  <si>
    <t>Additional Infrastructure</t>
  </si>
  <si>
    <t>Implied Fixed cost</t>
  </si>
  <si>
    <t>Transportation to Mill 6</t>
  </si>
  <si>
    <t>Infrastructure Spend</t>
  </si>
  <si>
    <t>Full Exploration Decline length</t>
  </si>
  <si>
    <t>Half Exploration Decline length (1st half)</t>
  </si>
  <si>
    <t>Half Exploration Decline length (2nd half)</t>
  </si>
  <si>
    <t>Start of Exploration Drifting</t>
  </si>
  <si>
    <t>Option 1a</t>
  </si>
  <si>
    <t>Option 3a</t>
  </si>
  <si>
    <t>Option 2a</t>
  </si>
  <si>
    <t>Secondary Access (Part 2; extended deposit)</t>
  </si>
  <si>
    <t>Secondary Access (Part 1; close deposit)</t>
  </si>
  <si>
    <t>Secondary Decline</t>
  </si>
  <si>
    <t>First ore mined (following completion of secondary mining decline)</t>
  </si>
  <si>
    <t>Secondary Decline Continued</t>
  </si>
  <si>
    <t>Secondary Access length factor</t>
  </si>
  <si>
    <t>Start of Mining Decline (quarters after end of exploration decline)</t>
  </si>
  <si>
    <t>kt</t>
  </si>
  <si>
    <t>First ore mined at higher rate (following start of extended decline)</t>
  </si>
  <si>
    <t>Mining schedule (single area)</t>
  </si>
  <si>
    <t>Mining schedule (Multiple areas)</t>
  </si>
  <si>
    <t>Ore Tons</t>
  </si>
  <si>
    <t>Grade factor</t>
  </si>
  <si>
    <t>Contained Ounces</t>
  </si>
  <si>
    <t>kozs</t>
  </si>
  <si>
    <t>Contained Ounces Mined</t>
  </si>
  <si>
    <t>Tons Milled</t>
  </si>
  <si>
    <t>Start of Mining Decline (following start of exploration decline)</t>
  </si>
  <si>
    <t>Mining cost factor</t>
  </si>
  <si>
    <t>Mill shutdown / holding cost</t>
  </si>
  <si>
    <t>Mill Fixed costs</t>
  </si>
  <si>
    <t>Total Cost of Milling</t>
  </si>
  <si>
    <t>Milled Tons (incremental only)</t>
  </si>
  <si>
    <t>Concentrate Mass Pull (if applicable)</t>
  </si>
  <si>
    <t>Flotation Mill Variable Costs</t>
  </si>
  <si>
    <t>Transportation to Carlin costs</t>
  </si>
  <si>
    <t>Mill 6 Roaster Variable Cost</t>
  </si>
  <si>
    <t>Recovered Ounces</t>
  </si>
  <si>
    <t>factor</t>
  </si>
  <si>
    <t>Revenue</t>
  </si>
  <si>
    <t>Secondary Decline Drifting Cost</t>
  </si>
  <si>
    <t>Secondary Decline Infrastructure Cost</t>
  </si>
  <si>
    <t>Secondary Decline Continued Drifting Cost</t>
  </si>
  <si>
    <t>Exploration Decline + Drilling + Study Costs</t>
  </si>
  <si>
    <t>Universal Option 1 Assumptions</t>
  </si>
  <si>
    <t>Physicals</t>
  </si>
  <si>
    <t>Value / Costs</t>
  </si>
  <si>
    <t>Site G&amp;A</t>
  </si>
  <si>
    <t>Other Assumptions</t>
  </si>
  <si>
    <t>Site G&amp;A Cost</t>
  </si>
  <si>
    <t>CO Producing Mines Tax</t>
  </si>
  <si>
    <t>Ongoing Sustaining Capital</t>
  </si>
  <si>
    <t>UG Mining Rate - Single area</t>
  </si>
  <si>
    <t>UG Mining Rate - Multiple Areas</t>
  </si>
  <si>
    <t>Free Cash Flow</t>
  </si>
  <si>
    <t>NPV</t>
  </si>
  <si>
    <t>Development Rate Factor</t>
  </si>
  <si>
    <t>Length of time to drive drift (full exploration decline)</t>
  </si>
  <si>
    <t>Development Length Factor</t>
  </si>
  <si>
    <t>Alternative Scenarios</t>
  </si>
  <si>
    <t>Upside</t>
  </si>
  <si>
    <t>Values</t>
  </si>
  <si>
    <t>CO Severance Tax</t>
  </si>
  <si>
    <t>Exploration Development Cost Factor</t>
  </si>
  <si>
    <t>Secondary Access Development Cost Factor</t>
  </si>
  <si>
    <t>Downside</t>
  </si>
  <si>
    <t>Standard Physicals</t>
  </si>
  <si>
    <t>Drifting schedule (1st Half)</t>
  </si>
  <si>
    <t>Drifting schedule (2nd Half)</t>
  </si>
  <si>
    <t>Probability</t>
  </si>
  <si>
    <t>Cash Sustaining Cost</t>
  </si>
  <si>
    <t>$/oz</t>
  </si>
  <si>
    <t>Reduction in fixed cost due to fewer tons</t>
  </si>
  <si>
    <t>Sensitivity</t>
  </si>
  <si>
    <t>Base</t>
  </si>
  <si>
    <t>Flex Value</t>
  </si>
  <si>
    <t>Exploration Decline</t>
  </si>
  <si>
    <t>Secondary Access</t>
  </si>
  <si>
    <t>Total length</t>
  </si>
  <si>
    <t>Decline Development</t>
  </si>
  <si>
    <t>OM &amp; C9</t>
  </si>
  <si>
    <t>All Other</t>
  </si>
  <si>
    <t>Mining</t>
  </si>
  <si>
    <t>Full</t>
  </si>
  <si>
    <t>Lag (Quarters)</t>
  </si>
  <si>
    <t>NPV ($M)</t>
  </si>
  <si>
    <t>1a</t>
  </si>
  <si>
    <t>2a</t>
  </si>
  <si>
    <t>3a</t>
  </si>
  <si>
    <t>Probability Weighted</t>
  </si>
  <si>
    <t>Assumptions Applied to:</t>
  </si>
  <si>
    <t>Upside, Moderate and Downside</t>
  </si>
  <si>
    <t>Infrastructure Spend timing</t>
  </si>
  <si>
    <t>Start of Drilling (following start of decline)</t>
  </si>
  <si>
    <t>Quarters until start of 2nd half of Exploration Drift</t>
  </si>
  <si>
    <t>na</t>
  </si>
  <si>
    <t>Drilling continues for __ quarters following completion of drift</t>
  </si>
  <si>
    <t>Timing</t>
  </si>
  <si>
    <t>Processing</t>
  </si>
  <si>
    <t>Annual Fixed Cost</t>
  </si>
  <si>
    <t>Average throughput capacity</t>
  </si>
  <si>
    <t>Variable Cost</t>
  </si>
  <si>
    <t>Additional Assumptions</t>
  </si>
  <si>
    <t>Ongoing Sustaining Capital (% of mining + CCV milling cost)</t>
  </si>
  <si>
    <t>Site G&amp;A Cost  (% of mining + CCV milling cost)</t>
  </si>
  <si>
    <t>Options 1, 2 and 3 (excludes strike-out scenarios)</t>
  </si>
  <si>
    <t>Start of Secondary Access Decline  (following start of 1st explor decline)</t>
  </si>
  <si>
    <t>Secondary Access Length (Part 1; close deposit)</t>
  </si>
  <si>
    <t>Start of longer Secondary Access (after completion of explor. decline)</t>
  </si>
  <si>
    <t>Longer Secondary Access Length (Part 2; extended deposit)</t>
  </si>
  <si>
    <t>Quarters until higher mining rate is achieved (following start of extended decline)</t>
  </si>
  <si>
    <t>Cost Factors</t>
  </si>
  <si>
    <t>Secondary Access Development Cost</t>
  </si>
  <si>
    <t>Additional Infrastructure required</t>
  </si>
  <si>
    <t>Mining &amp; Processing Assumptions</t>
  </si>
  <si>
    <t>Three time sequences:</t>
  </si>
  <si>
    <t>Model is built to evaluate the following options:</t>
  </si>
  <si>
    <t>Mining Dilution Factor</t>
  </si>
  <si>
    <t>Ore Tons (pre-dilution)</t>
  </si>
  <si>
    <t>IRR</t>
  </si>
  <si>
    <t>Grade of dilution tons</t>
  </si>
  <si>
    <t>Dilution Tons Mined</t>
  </si>
  <si>
    <t>Mining Rate (pre dilution)</t>
  </si>
  <si>
    <t>Mining Rate (with Dilution)</t>
  </si>
  <si>
    <t>Prime Ore Mined Tons</t>
  </si>
  <si>
    <t>Grade Mined (Prime)</t>
  </si>
  <si>
    <t>Grade Mined (dilution tons)</t>
  </si>
  <si>
    <t>Start of Infill Drilling (quarters before start of mining)</t>
  </si>
  <si>
    <t>Cost of Infill Drilling (% of initial exploration definition)</t>
  </si>
  <si>
    <t xml:space="preserve">Cost of Infill Drilling </t>
  </si>
  <si>
    <t>% of orebody that needs to be infilled</t>
  </si>
  <si>
    <t>Infill Drilling Assumptions</t>
  </si>
  <si>
    <t xml:space="preserve">Infill Drilling </t>
  </si>
  <si>
    <t>Infill Drilling Schedule</t>
  </si>
  <si>
    <t>Infill Drilling Cost</t>
  </si>
  <si>
    <t>Infill Drilling</t>
  </si>
  <si>
    <t>Baseline Metrics</t>
  </si>
  <si>
    <t>Base Case Financials</t>
  </si>
  <si>
    <t>Option 1: "Do Nothing"</t>
  </si>
  <si>
    <t>Other Tax</t>
  </si>
  <si>
    <t>Mill Assumptions</t>
  </si>
  <si>
    <t>Transportation Cost post Concentrate</t>
  </si>
  <si>
    <t>Further Mill Assumptions</t>
  </si>
  <si>
    <t>Resource Assumptions</t>
  </si>
  <si>
    <t>Option 1a - Secondary Access &amp; Mining</t>
  </si>
  <si>
    <t>Option 2a - Secondary Access &amp; Mining</t>
  </si>
  <si>
    <t>Option 3a - Secondary Access &amp; Mining</t>
  </si>
  <si>
    <t>Direct</t>
  </si>
  <si>
    <t xml:space="preserve"> Mill open (1) / closed (0)</t>
  </si>
  <si>
    <t>Three Outcomes</t>
  </si>
  <si>
    <t>Confidential. rapidBizApps.com, LLC DBA GroundHog Apps. This information cannot be distributed in whole or in part. Unauthorized distribution will be considered a breach of Non Disclosure Agreement by receiving party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</si>
</sst>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5" formatCode="&quot;$&quot;#,##0_);\(&quot;$&quot;#,##0\)"/>
    <numFmt numFmtId="6" formatCode="&quot;$&quot;#,##0_);[Red]\(&quot;$&quot;#,##0\)"/>
    <numFmt numFmtId="164" formatCode="#,##0.0_);\(#,##0.0\);\-"/>
    <numFmt numFmtId="165" formatCode="&quot;$&quot;#,##0.0_);\(&quot;$&quot;#,##0.0\);\-"/>
    <numFmt numFmtId="166" formatCode="#,##0.0%_);\(#,##0.0%\);\-"/>
    <numFmt numFmtId="167" formatCode="#,##0_);\(#,##0\);\-"/>
    <numFmt numFmtId="168" formatCode="#,##0.00_);\(#,##0.00\);\-"/>
    <numFmt numFmtId="169" formatCode="#,##0%_);\(#,##0%\);\-"/>
    <numFmt numFmtId="170" formatCode="&quot;$&quot;#,##0.0_);[Red]\(&quot;$&quot;#,##0.0\)"/>
    <numFmt numFmtId="171" formatCode="&quot;$&quot;#,##0_);\(&quot;$&quot;#,##0\);\-"/>
    <numFmt numFmtId="172" formatCode="#,##0.00%_);\(#,##0.00%\);\-"/>
    <numFmt numFmtId="173" formatCode="0_);\(0\);\-"/>
    <numFmt numFmtId="174" formatCode="###0_);\(#,##0\);\-"/>
  </numFmts>
  <fonts count="1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Frutiger 55 Roman"/>
    </font>
    <font>
      <sz val="11"/>
      <color theme="1"/>
      <name val="Arial"/>
      <family val="2"/>
    </font>
    <font>
      <b/>
      <sz val="11"/>
      <color rgb="FF00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9C0006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rgb="FFFFFFFF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0000"/>
      <name val="Tahoma"/>
      <family val="2"/>
    </font>
    <font>
      <sz val="11"/>
      <color rgb="FFFF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E1CCF0"/>
        <bgColor indexed="64"/>
      </patternFill>
    </fill>
    <fill>
      <patternFill patternType="solid">
        <fgColor rgb="FFFFC7CE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theme="0" tint="-0.24994659260841701"/>
      </right>
      <top/>
      <bottom/>
      <diagonal/>
    </border>
  </borders>
  <cellStyleXfs count="6">
    <xf numFmtId="0" fontId="0" fillId="0" borderId="0"/>
    <xf numFmtId="0" fontId="4" fillId="0" borderId="0" applyNumberFormat="0" applyFont="0" applyFill="0" applyBorder="0" applyAlignment="0" applyProtection="0"/>
    <xf numFmtId="0" fontId="5" fillId="0" borderId="0"/>
    <xf numFmtId="0" fontId="4" fillId="0" borderId="0" applyNumberFormat="0" applyFont="0" applyFill="0" applyBorder="0" applyAlignment="0" applyProtection="0"/>
    <xf numFmtId="0" fontId="1" fillId="0" borderId="0"/>
    <xf numFmtId="0" fontId="9" fillId="9" borderId="0" applyNumberFormat="0" applyBorder="0" applyAlignment="0" applyProtection="0"/>
  </cellStyleXfs>
  <cellXfs count="136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0" fontId="0" fillId="0" borderId="2" xfId="0" applyBorder="1"/>
    <xf numFmtId="6" fontId="0" fillId="2" borderId="2" xfId="0" applyNumberFormat="1" applyFill="1" applyBorder="1"/>
    <xf numFmtId="0" fontId="6" fillId="3" borderId="2" xfId="0" applyFont="1" applyFill="1" applyBorder="1"/>
    <xf numFmtId="164" fontId="0" fillId="2" borderId="2" xfId="0" applyNumberFormat="1" applyFill="1" applyBorder="1"/>
    <xf numFmtId="0" fontId="0" fillId="0" borderId="0" xfId="0" applyAlignment="1">
      <alignment horizontal="centerContinuous"/>
    </xf>
    <xf numFmtId="0" fontId="2" fillId="0" borderId="0" xfId="0" applyFont="1" applyAlignment="1">
      <alignment horizontal="centerContinuous"/>
    </xf>
    <xf numFmtId="0" fontId="2" fillId="0" borderId="0" xfId="0" applyFont="1"/>
    <xf numFmtId="165" fontId="0" fillId="2" borderId="2" xfId="0" applyNumberFormat="1" applyFill="1" applyBorder="1"/>
    <xf numFmtId="166" fontId="0" fillId="2" borderId="2" xfId="0" applyNumberFormat="1" applyFill="1" applyBorder="1"/>
    <xf numFmtId="0" fontId="0" fillId="0" borderId="0" xfId="0" applyBorder="1"/>
    <xf numFmtId="167" fontId="0" fillId="2" borderId="2" xfId="0" applyNumberFormat="1" applyFill="1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167" fontId="0" fillId="0" borderId="0" xfId="0" applyNumberFormat="1"/>
    <xf numFmtId="167" fontId="0" fillId="3" borderId="2" xfId="0" applyNumberFormat="1" applyFill="1" applyBorder="1"/>
    <xf numFmtId="6" fontId="0" fillId="0" borderId="2" xfId="0" applyNumberFormat="1" applyFill="1" applyBorder="1" applyAlignment="1">
      <alignment horizontal="center"/>
    </xf>
    <xf numFmtId="164" fontId="0" fillId="0" borderId="2" xfId="0" applyNumberFormat="1" applyFill="1" applyBorder="1" applyAlignment="1">
      <alignment horizontal="center"/>
    </xf>
    <xf numFmtId="167" fontId="0" fillId="0" borderId="2" xfId="0" applyNumberFormat="1" applyFill="1" applyBorder="1" applyAlignment="1">
      <alignment horizontal="center"/>
    </xf>
    <xf numFmtId="170" fontId="0" fillId="2" borderId="2" xfId="0" applyNumberFormat="1" applyFill="1" applyBorder="1"/>
    <xf numFmtId="168" fontId="0" fillId="2" borderId="2" xfId="0" applyNumberFormat="1" applyFill="1" applyBorder="1"/>
    <xf numFmtId="0" fontId="0" fillId="0" borderId="2" xfId="0" applyBorder="1" applyAlignment="1">
      <alignment horizontal="left" indent="1"/>
    </xf>
    <xf numFmtId="164" fontId="0" fillId="4" borderId="2" xfId="0" applyNumberFormat="1" applyFill="1" applyBorder="1" applyAlignment="1">
      <alignment horizontal="center"/>
    </xf>
    <xf numFmtId="164" fontId="0" fillId="4" borderId="2" xfId="0" applyNumberFormat="1" applyFill="1" applyBorder="1"/>
    <xf numFmtId="164" fontId="0" fillId="2" borderId="2" xfId="0" applyNumberFormat="1" applyFill="1" applyBorder="1" applyAlignment="1">
      <alignment horizontal="center"/>
    </xf>
    <xf numFmtId="165" fontId="0" fillId="3" borderId="2" xfId="0" applyNumberFormat="1" applyFill="1" applyBorder="1"/>
    <xf numFmtId="171" fontId="0" fillId="2" borderId="2" xfId="0" applyNumberFormat="1" applyFill="1" applyBorder="1"/>
    <xf numFmtId="0" fontId="2" fillId="0" borderId="0" xfId="0" applyFont="1" applyAlignment="1"/>
    <xf numFmtId="0" fontId="0" fillId="0" borderId="0" xfId="0" applyAlignment="1"/>
    <xf numFmtId="0" fontId="0" fillId="0" borderId="0" xfId="0" applyNumberFormat="1"/>
    <xf numFmtId="0" fontId="0" fillId="0" borderId="0" xfId="0" applyAlignment="1">
      <alignment horizontal="left" indent="1"/>
    </xf>
    <xf numFmtId="0" fontId="2" fillId="0" borderId="0" xfId="0" applyFont="1" applyAlignment="1">
      <alignment horizontal="left" indent="1"/>
    </xf>
    <xf numFmtId="0" fontId="0" fillId="2" borderId="2" xfId="0" applyFill="1" applyBorder="1" applyAlignment="1">
      <alignment horizontal="center"/>
    </xf>
    <xf numFmtId="0" fontId="2" fillId="5" borderId="0" xfId="0" applyFont="1" applyFill="1"/>
    <xf numFmtId="0" fontId="0" fillId="5" borderId="0" xfId="0" applyFill="1"/>
    <xf numFmtId="0" fontId="0" fillId="0" borderId="2" xfId="0" applyBorder="1" applyAlignment="1">
      <alignment wrapText="1"/>
    </xf>
    <xf numFmtId="0" fontId="0" fillId="3" borderId="2" xfId="0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67" fontId="2" fillId="0" borderId="0" xfId="0" applyNumberFormat="1" applyFont="1"/>
    <xf numFmtId="168" fontId="0" fillId="3" borderId="2" xfId="0" applyNumberFormat="1" applyFill="1" applyBorder="1"/>
    <xf numFmtId="0" fontId="0" fillId="0" borderId="2" xfId="0" applyBorder="1" applyAlignment="1">
      <alignment horizontal="left" indent="2"/>
    </xf>
    <xf numFmtId="0" fontId="6" fillId="0" borderId="1" xfId="0" applyFont="1" applyFill="1" applyBorder="1"/>
    <xf numFmtId="0" fontId="0" fillId="0" borderId="3" xfId="0" applyBorder="1" applyAlignment="1"/>
    <xf numFmtId="0" fontId="0" fillId="0" borderId="4" xfId="0" applyBorder="1" applyAlignment="1"/>
    <xf numFmtId="0" fontId="0" fillId="0" borderId="2" xfId="0" applyBorder="1" applyAlignment="1">
      <alignment horizontal="center"/>
    </xf>
    <xf numFmtId="0" fontId="2" fillId="6" borderId="0" xfId="0" applyFont="1" applyFill="1"/>
    <xf numFmtId="0" fontId="0" fillId="6" borderId="0" xfId="0" applyFill="1"/>
    <xf numFmtId="0" fontId="2" fillId="7" borderId="0" xfId="0" applyFont="1" applyFill="1" applyAlignment="1">
      <alignment horizontal="left"/>
    </xf>
    <xf numFmtId="0" fontId="0" fillId="7" borderId="0" xfId="0" applyFill="1"/>
    <xf numFmtId="0" fontId="2" fillId="7" borderId="0" xfId="0" applyFont="1" applyFill="1"/>
    <xf numFmtId="0" fontId="2" fillId="6" borderId="0" xfId="0" applyFont="1" applyFill="1" applyAlignment="1">
      <alignment horizontal="left"/>
    </xf>
    <xf numFmtId="0" fontId="2" fillId="8" borderId="0" xfId="0" applyFont="1" applyFill="1" applyAlignment="1">
      <alignment horizontal="left"/>
    </xf>
    <xf numFmtId="0" fontId="0" fillId="8" borderId="0" xfId="0" applyFill="1"/>
    <xf numFmtId="0" fontId="2" fillId="8" borderId="0" xfId="0" applyFont="1" applyFill="1"/>
    <xf numFmtId="0" fontId="0" fillId="0" borderId="2" xfId="0" applyBorder="1" applyAlignment="1">
      <alignment horizontal="left" indent="3"/>
    </xf>
    <xf numFmtId="169" fontId="0" fillId="2" borderId="2" xfId="0" applyNumberFormat="1" applyFill="1" applyBorder="1"/>
    <xf numFmtId="0" fontId="0" fillId="0" borderId="0" xfId="0" applyBorder="1" applyAlignment="1">
      <alignment horizontal="left" indent="3"/>
    </xf>
    <xf numFmtId="0" fontId="0" fillId="0" borderId="0" xfId="0" applyBorder="1" applyAlignment="1">
      <alignment horizontal="center"/>
    </xf>
    <xf numFmtId="0" fontId="6" fillId="2" borderId="2" xfId="0" applyFont="1" applyFill="1" applyBorder="1"/>
    <xf numFmtId="171" fontId="0" fillId="3" borderId="2" xfId="0" applyNumberFormat="1" applyFill="1" applyBorder="1"/>
    <xf numFmtId="164" fontId="0" fillId="0" borderId="2" xfId="0" applyNumberFormat="1" applyBorder="1"/>
    <xf numFmtId="0" fontId="0" fillId="0" borderId="2" xfId="0" applyBorder="1" applyAlignment="1">
      <alignment horizontal="left" indent="4"/>
    </xf>
    <xf numFmtId="0" fontId="2" fillId="0" borderId="2" xfId="0" applyFont="1" applyBorder="1" applyAlignment="1">
      <alignment horizontal="left" indent="2"/>
    </xf>
    <xf numFmtId="0" fontId="0" fillId="0" borderId="2" xfId="0" applyFont="1" applyBorder="1" applyAlignment="1">
      <alignment horizontal="left" indent="2"/>
    </xf>
    <xf numFmtId="0" fontId="10" fillId="0" borderId="2" xfId="0" applyFont="1" applyBorder="1" applyAlignment="1">
      <alignment horizontal="left" indent="3"/>
    </xf>
    <xf numFmtId="164" fontId="10" fillId="0" borderId="2" xfId="0" applyNumberFormat="1" applyFont="1" applyBorder="1"/>
    <xf numFmtId="0" fontId="10" fillId="0" borderId="2" xfId="0" applyFont="1" applyBorder="1"/>
    <xf numFmtId="0" fontId="10" fillId="0" borderId="2" xfId="0" applyFont="1" applyBorder="1" applyAlignment="1">
      <alignment horizontal="center"/>
    </xf>
    <xf numFmtId="0" fontId="2" fillId="10" borderId="0" xfId="0" applyFont="1" applyFill="1"/>
    <xf numFmtId="168" fontId="0" fillId="0" borderId="0" xfId="0" applyNumberFormat="1" applyFill="1" applyBorder="1"/>
    <xf numFmtId="167" fontId="0" fillId="0" borderId="0" xfId="0" applyNumberFormat="1" applyFill="1" applyBorder="1"/>
    <xf numFmtId="0" fontId="2" fillId="0" borderId="0" xfId="0" applyFont="1" applyAlignment="1">
      <alignment horizontal="center"/>
    </xf>
    <xf numFmtId="0" fontId="6" fillId="0" borderId="1" xfId="0" applyFont="1" applyFill="1" applyBorder="1" applyAlignment="1">
      <alignment horizontal="center"/>
    </xf>
    <xf numFmtId="171" fontId="10" fillId="3" borderId="2" xfId="0" applyNumberFormat="1" applyFont="1" applyFill="1" applyBorder="1"/>
    <xf numFmtId="0" fontId="2" fillId="7" borderId="0" xfId="0" applyFont="1" applyFill="1" applyAlignment="1">
      <alignment horizontal="centerContinuous"/>
    </xf>
    <xf numFmtId="0" fontId="2" fillId="6" borderId="0" xfId="0" applyFont="1" applyFill="1" applyAlignment="1">
      <alignment horizontal="centerContinuous"/>
    </xf>
    <xf numFmtId="0" fontId="2" fillId="8" borderId="0" xfId="0" applyFont="1" applyFill="1" applyAlignment="1">
      <alignment horizontal="centerContinuous"/>
    </xf>
    <xf numFmtId="0" fontId="2" fillId="11" borderId="0" xfId="0" applyFont="1" applyFill="1" applyAlignment="1">
      <alignment horizontal="center"/>
    </xf>
    <xf numFmtId="0" fontId="0" fillId="0" borderId="0" xfId="0" applyAlignment="1">
      <alignment horizontal="center"/>
    </xf>
    <xf numFmtId="172" fontId="0" fillId="2" borderId="2" xfId="0" applyNumberFormat="1" applyFill="1" applyBorder="1"/>
    <xf numFmtId="0" fontId="2" fillId="0" borderId="2" xfId="0" applyFont="1" applyBorder="1"/>
    <xf numFmtId="0" fontId="2" fillId="0" borderId="2" xfId="0" applyFont="1" applyBorder="1" applyAlignment="1">
      <alignment horizontal="center"/>
    </xf>
    <xf numFmtId="171" fontId="2" fillId="3" borderId="2" xfId="0" applyNumberFormat="1" applyFont="1" applyFill="1" applyBorder="1"/>
    <xf numFmtId="5" fontId="2" fillId="3" borderId="2" xfId="0" applyNumberFormat="1" applyFont="1" applyFill="1" applyBorder="1"/>
    <xf numFmtId="0" fontId="2" fillId="5" borderId="0" xfId="0" applyFont="1" applyFill="1" applyAlignment="1">
      <alignment horizontal="centerContinuous"/>
    </xf>
    <xf numFmtId="0" fontId="11" fillId="12" borderId="0" xfId="0" applyFont="1" applyFill="1" applyAlignment="1">
      <alignment horizontal="center"/>
    </xf>
    <xf numFmtId="0" fontId="12" fillId="12" borderId="0" xfId="0" applyFont="1" applyFill="1"/>
    <xf numFmtId="0" fontId="6" fillId="13" borderId="0" xfId="0" applyFont="1" applyFill="1"/>
    <xf numFmtId="0" fontId="0" fillId="13" borderId="0" xfId="0" applyFill="1" applyAlignment="1">
      <alignment horizontal="center"/>
    </xf>
    <xf numFmtId="171" fontId="13" fillId="2" borderId="2" xfId="5" applyNumberFormat="1" applyFont="1" applyFill="1" applyBorder="1"/>
    <xf numFmtId="6" fontId="0" fillId="0" borderId="2" xfId="0" applyNumberFormat="1" applyFill="1" applyBorder="1" applyAlignment="1">
      <alignment horizontal="left"/>
    </xf>
    <xf numFmtId="171" fontId="0" fillId="2" borderId="2" xfId="0" applyNumberFormat="1" applyFill="1" applyBorder="1" applyAlignment="1"/>
    <xf numFmtId="166" fontId="0" fillId="3" borderId="2" xfId="0" applyNumberFormat="1" applyFill="1" applyBorder="1"/>
    <xf numFmtId="6" fontId="0" fillId="3" borderId="2" xfId="0" applyNumberFormat="1" applyFill="1" applyBorder="1"/>
    <xf numFmtId="164" fontId="0" fillId="3" borderId="2" xfId="0" applyNumberFormat="1" applyFill="1" applyBorder="1"/>
    <xf numFmtId="170" fontId="0" fillId="3" borderId="2" xfId="0" applyNumberFormat="1" applyFill="1" applyBorder="1"/>
    <xf numFmtId="171" fontId="13" fillId="3" borderId="2" xfId="5" applyNumberFormat="1" applyFont="1" applyFill="1" applyBorder="1"/>
    <xf numFmtId="173" fontId="14" fillId="0" borderId="5" xfId="0" applyNumberFormat="1" applyFont="1" applyBorder="1"/>
    <xf numFmtId="0" fontId="0" fillId="3" borderId="6" xfId="0" applyFill="1" applyBorder="1" applyAlignment="1">
      <alignment horizontal="centerContinuous"/>
    </xf>
    <xf numFmtId="0" fontId="0" fillId="3" borderId="2" xfId="0" applyFill="1" applyBorder="1"/>
    <xf numFmtId="167" fontId="0" fillId="0" borderId="2" xfId="0" applyNumberFormat="1" applyBorder="1"/>
    <xf numFmtId="0" fontId="2" fillId="10" borderId="0" xfId="0" applyFont="1" applyFill="1" applyAlignment="1">
      <alignment horizontal="left" indent="1"/>
    </xf>
    <xf numFmtId="0" fontId="12" fillId="12" borderId="0" xfId="0" applyFont="1" applyFill="1" applyAlignment="1">
      <alignment horizontal="left" indent="1"/>
    </xf>
    <xf numFmtId="0" fontId="2" fillId="3" borderId="2" xfId="0" applyFont="1" applyFill="1" applyBorder="1"/>
    <xf numFmtId="167" fontId="0" fillId="2" borderId="2" xfId="0" applyNumberFormat="1" applyFill="1" applyBorder="1" applyAlignment="1">
      <alignment horizontal="center"/>
    </xf>
    <xf numFmtId="167" fontId="0" fillId="0" borderId="2" xfId="0" applyNumberFormat="1" applyBorder="1" applyAlignment="1">
      <alignment horizontal="center"/>
    </xf>
    <xf numFmtId="167" fontId="0" fillId="0" borderId="0" xfId="0" applyNumberFormat="1" applyAlignment="1">
      <alignment horizontal="center"/>
    </xf>
    <xf numFmtId="167" fontId="0" fillId="3" borderId="2" xfId="0" applyNumberFormat="1" applyFill="1" applyBorder="1" applyAlignment="1">
      <alignment horizontal="center"/>
    </xf>
    <xf numFmtId="164" fontId="2" fillId="8" borderId="0" xfId="0" applyNumberFormat="1" applyFont="1" applyFill="1" applyAlignment="1">
      <alignment horizontal="centerContinuous"/>
    </xf>
    <xf numFmtId="164" fontId="2" fillId="6" borderId="0" xfId="0" applyNumberFormat="1" applyFont="1" applyFill="1" applyAlignment="1">
      <alignment horizontal="centerContinuous"/>
    </xf>
    <xf numFmtId="164" fontId="2" fillId="7" borderId="0" xfId="0" applyNumberFormat="1" applyFont="1" applyFill="1" applyAlignment="1">
      <alignment horizontal="centerContinuous"/>
    </xf>
    <xf numFmtId="0" fontId="0" fillId="0" borderId="7" xfId="0" applyBorder="1"/>
    <xf numFmtId="171" fontId="0" fillId="0" borderId="8" xfId="0" applyNumberFormat="1" applyBorder="1"/>
    <xf numFmtId="0" fontId="2" fillId="11" borderId="0" xfId="0" applyFont="1" applyFill="1" applyAlignment="1">
      <alignment horizontal="left" indent="1"/>
    </xf>
    <xf numFmtId="0" fontId="11" fillId="12" borderId="0" xfId="0" applyFont="1" applyFill="1" applyAlignment="1">
      <alignment horizontal="left" indent="1"/>
    </xf>
    <xf numFmtId="0" fontId="0" fillId="13" borderId="0" xfId="0" applyFill="1" applyAlignment="1">
      <alignment horizontal="left" indent="1"/>
    </xf>
    <xf numFmtId="169" fontId="0" fillId="3" borderId="2" xfId="0" applyNumberFormat="1" applyFill="1" applyBorder="1"/>
    <xf numFmtId="0" fontId="0" fillId="0" borderId="3" xfId="0" applyBorder="1" applyAlignment="1">
      <alignment horizontal="left" indent="1"/>
    </xf>
    <xf numFmtId="0" fontId="2" fillId="0" borderId="4" xfId="0" applyFont="1" applyFill="1" applyBorder="1" applyAlignment="1"/>
    <xf numFmtId="174" fontId="0" fillId="3" borderId="2" xfId="0" applyNumberFormat="1" applyFill="1" applyBorder="1"/>
    <xf numFmtId="0" fontId="0" fillId="3" borderId="2" xfId="0" applyFill="1" applyBorder="1" applyAlignment="1">
      <alignment horizontal="right"/>
    </xf>
    <xf numFmtId="174" fontId="0" fillId="3" borderId="2" xfId="0" applyNumberFormat="1" applyFill="1" applyBorder="1" applyAlignment="1">
      <alignment horizontal="right"/>
    </xf>
    <xf numFmtId="0" fontId="2" fillId="0" borderId="0" xfId="0" applyFont="1" applyFill="1" applyBorder="1" applyAlignment="1"/>
    <xf numFmtId="0" fontId="0" fillId="0" borderId="4" xfId="0" applyBorder="1" applyAlignment="1">
      <alignment horizontal="left" indent="1"/>
    </xf>
    <xf numFmtId="0" fontId="0" fillId="0" borderId="5" xfId="0" applyBorder="1" applyAlignment="1">
      <alignment horizontal="left" indent="1"/>
    </xf>
    <xf numFmtId="0" fontId="0" fillId="0" borderId="3" xfId="0" applyBorder="1" applyAlignment="1">
      <alignment horizontal="left" indent="2"/>
    </xf>
    <xf numFmtId="0" fontId="0" fillId="0" borderId="5" xfId="0" applyBorder="1" applyAlignment="1">
      <alignment horizontal="left" indent="2"/>
    </xf>
    <xf numFmtId="0" fontId="2" fillId="0" borderId="0" xfId="0" applyFont="1" applyBorder="1" applyAlignment="1"/>
    <xf numFmtId="9" fontId="2" fillId="3" borderId="2" xfId="0" applyNumberFormat="1" applyFont="1" applyFill="1" applyBorder="1"/>
    <xf numFmtId="164" fontId="0" fillId="0" borderId="9" xfId="0" applyNumberFormat="1" applyFill="1" applyBorder="1" applyAlignment="1">
      <alignment horizontal="left"/>
    </xf>
    <xf numFmtId="169" fontId="0" fillId="0" borderId="2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0" fontId="16" fillId="0" borderId="0" xfId="0" applyFont="1" applyAlignment="1">
      <alignment horizontal="left" vertical="center" wrapText="1"/>
    </xf>
  </cellXfs>
  <cellStyles count="6">
    <cellStyle name="****************************************** 13" xfId="1" xr:uid="{00000000-0005-0000-0000-000000000000}"/>
    <cellStyle name="Bad" xfId="5" builtinId="27"/>
    <cellStyle name="Normal" xfId="0" builtinId="0"/>
    <cellStyle name="Normal 2 18" xfId="3" xr:uid="{00000000-0005-0000-0000-000006000000}"/>
    <cellStyle name="Normal 2 2 2 2" xfId="4" xr:uid="{00000000-0005-0000-0000-000007000000}"/>
    <cellStyle name="Normal 6" xfId="2" xr:uid="{00000000-0005-0000-0000-000008000000}"/>
  </cellStyles>
  <dxfs count="45">
    <dxf>
      <font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/>
        </patternFill>
      </fill>
    </dxf>
    <dxf>
      <font>
        <color theme="3"/>
      </font>
      <fill>
        <patternFill>
          <bgColor theme="3"/>
        </patternFill>
      </fill>
    </dxf>
    <dxf>
      <font>
        <color theme="3"/>
      </font>
      <fill>
        <patternFill>
          <bgColor theme="3"/>
        </patternFill>
      </fill>
    </dxf>
    <dxf>
      <font>
        <color theme="3"/>
      </font>
      <fill>
        <patternFill>
          <bgColor theme="3"/>
        </patternFill>
      </fill>
    </dxf>
    <dxf>
      <font>
        <color theme="3"/>
      </font>
      <fill>
        <patternFill>
          <bgColor theme="3"/>
        </patternFill>
      </fill>
    </dxf>
    <dxf>
      <font>
        <color theme="3"/>
      </font>
      <fill>
        <patternFill>
          <bgColor theme="3"/>
        </patternFill>
      </fill>
    </dxf>
    <dxf>
      <font>
        <color theme="3"/>
      </font>
      <fill>
        <patternFill>
          <bgColor theme="3"/>
        </patternFill>
      </fill>
    </dxf>
    <dxf>
      <font>
        <color theme="3"/>
      </font>
      <fill>
        <patternFill>
          <bgColor theme="3"/>
        </patternFill>
      </fill>
    </dxf>
    <dxf>
      <font>
        <color theme="3"/>
      </font>
      <fill>
        <patternFill>
          <bgColor theme="3"/>
        </patternFill>
      </fill>
    </dxf>
    <dxf>
      <font>
        <color theme="3"/>
      </font>
      <fill>
        <patternFill>
          <bgColor theme="3"/>
        </patternFill>
      </fill>
    </dxf>
    <dxf>
      <font>
        <color theme="3"/>
      </font>
      <fill>
        <patternFill>
          <bgColor theme="3"/>
        </patternFill>
      </fill>
    </dxf>
    <dxf>
      <font>
        <color theme="3"/>
      </font>
      <fill>
        <patternFill>
          <bgColor theme="3"/>
        </patternFill>
      </fill>
    </dxf>
    <dxf>
      <font>
        <color theme="3"/>
      </font>
      <fill>
        <patternFill>
          <bgColor theme="3"/>
        </patternFill>
      </fill>
    </dxf>
    <dxf>
      <font>
        <color theme="3"/>
      </font>
      <fill>
        <patternFill>
          <bgColor theme="3"/>
        </patternFill>
      </fill>
    </dxf>
    <dxf>
      <font>
        <color theme="3"/>
      </font>
      <fill>
        <patternFill>
          <bgColor theme="3"/>
        </patternFill>
      </fill>
    </dxf>
    <dxf>
      <font>
        <color theme="3"/>
      </font>
      <fill>
        <patternFill>
          <bgColor theme="3"/>
        </patternFill>
      </fill>
    </dxf>
    <dxf>
      <font>
        <color theme="3"/>
      </font>
      <fill>
        <patternFill>
          <bgColor theme="3"/>
        </patternFill>
      </fill>
    </dxf>
    <dxf>
      <font>
        <color theme="3"/>
      </font>
      <fill>
        <patternFill>
          <bgColor theme="3"/>
        </patternFill>
      </fill>
    </dxf>
    <dxf>
      <font>
        <color theme="3"/>
      </font>
      <fill>
        <patternFill>
          <bgColor theme="3"/>
        </patternFill>
      </fill>
    </dxf>
    <dxf>
      <font>
        <color theme="3"/>
      </font>
      <fill>
        <patternFill>
          <bgColor theme="3"/>
        </patternFill>
      </fill>
    </dxf>
    <dxf>
      <font>
        <color theme="3"/>
      </font>
      <fill>
        <patternFill>
          <bgColor theme="3"/>
        </patternFill>
      </fill>
    </dxf>
    <dxf>
      <font>
        <color theme="3"/>
      </font>
      <fill>
        <patternFill>
          <bgColor theme="3"/>
        </patternFill>
      </fill>
    </dxf>
    <dxf>
      <font>
        <color theme="3"/>
      </font>
      <fill>
        <patternFill>
          <bgColor theme="3"/>
        </patternFill>
      </fill>
    </dxf>
    <dxf>
      <font>
        <color theme="3"/>
      </font>
      <fill>
        <patternFill>
          <bgColor theme="3"/>
        </patternFill>
      </fill>
    </dxf>
    <dxf>
      <font>
        <color theme="3"/>
      </font>
      <fill>
        <patternFill>
          <bgColor theme="3"/>
        </patternFill>
      </fill>
    </dxf>
    <dxf>
      <font>
        <color theme="3"/>
      </font>
      <fill>
        <patternFill>
          <bgColor theme="3"/>
        </patternFill>
      </fill>
    </dxf>
    <dxf>
      <font>
        <color theme="3"/>
      </font>
      <fill>
        <patternFill>
          <bgColor theme="3"/>
        </patternFill>
      </fill>
    </dxf>
    <dxf>
      <font>
        <color theme="3"/>
      </font>
      <fill>
        <patternFill>
          <bgColor theme="3"/>
        </patternFill>
      </fill>
    </dxf>
    <dxf>
      <font>
        <color theme="3"/>
      </font>
      <fill>
        <patternFill>
          <bgColor theme="3"/>
        </patternFill>
      </fill>
    </dxf>
    <dxf>
      <font>
        <color theme="3"/>
      </font>
      <fill>
        <patternFill>
          <bgColor theme="3"/>
        </patternFill>
      </fill>
    </dxf>
    <dxf>
      <font>
        <color theme="3"/>
      </font>
      <fill>
        <patternFill>
          <bgColor theme="3"/>
        </patternFill>
      </fill>
    </dxf>
    <dxf>
      <font>
        <color theme="3"/>
      </font>
      <fill>
        <patternFill>
          <bgColor theme="3"/>
        </patternFill>
      </fill>
    </dxf>
    <dxf>
      <font>
        <color theme="3"/>
      </font>
      <fill>
        <patternFill>
          <bgColor theme="3"/>
        </patternFill>
      </fill>
    </dxf>
    <dxf>
      <font>
        <color theme="3"/>
      </font>
      <fill>
        <patternFill>
          <bgColor theme="3"/>
        </patternFill>
      </fill>
    </dxf>
    <dxf>
      <font>
        <color theme="3"/>
      </font>
      <fill>
        <patternFill>
          <bgColor theme="3"/>
        </patternFill>
      </fill>
    </dxf>
    <dxf>
      <font>
        <color theme="3"/>
      </font>
      <fill>
        <patternFill>
          <bgColor theme="3"/>
        </patternFill>
      </fill>
    </dxf>
    <dxf>
      <font>
        <color theme="3"/>
      </font>
      <fill>
        <patternFill>
          <bgColor theme="3"/>
        </patternFill>
      </fill>
    </dxf>
    <dxf>
      <font>
        <color theme="3"/>
      </font>
      <fill>
        <patternFill>
          <bgColor theme="3"/>
        </patternFill>
      </fill>
    </dxf>
    <dxf>
      <font>
        <color theme="3"/>
      </font>
      <fill>
        <patternFill>
          <bgColor theme="3"/>
        </patternFill>
      </fill>
    </dxf>
    <dxf>
      <font>
        <color theme="3"/>
      </font>
      <fill>
        <patternFill>
          <bgColor theme="3"/>
        </patternFill>
      </fill>
    </dxf>
    <dxf>
      <font>
        <color theme="3"/>
      </font>
      <fill>
        <patternFill>
          <bgColor theme="3"/>
        </patternFill>
      </fill>
    </dxf>
    <dxf>
      <font>
        <color theme="3"/>
      </font>
      <fill>
        <patternFill>
          <bgColor theme="3"/>
        </patternFill>
      </fill>
    </dxf>
    <dxf>
      <font>
        <color theme="3"/>
      </font>
      <fill>
        <patternFill>
          <bgColor theme="3"/>
        </patternFill>
      </fill>
    </dxf>
    <dxf>
      <font>
        <color theme="3"/>
      </font>
      <fill>
        <patternFill>
          <bgColor theme="3"/>
        </patternFill>
      </fill>
    </dxf>
  </dxfs>
  <tableStyles count="0" defaultTableStyle="TableStyleMedium2" defaultPivotStyle="PivotStyleLight16"/>
  <colors>
    <mruColors>
      <color rgb="FFBA8F00"/>
      <color rgb="FF700000"/>
      <color rgb="FFFF9999"/>
      <color rgb="FFE1CCF0"/>
      <color rgb="FFD5B8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146283</xdr:colOff>
      <xdr:row>0</xdr:row>
      <xdr:rowOff>152932</xdr:rowOff>
    </xdr:from>
    <xdr:to>
      <xdr:col>2</xdr:col>
      <xdr:colOff>2101152</xdr:colOff>
      <xdr:row>4</xdr:row>
      <xdr:rowOff>2347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3D31DB-194E-1D41-86F8-82FA187EC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8430" y="152932"/>
          <a:ext cx="1954869" cy="6207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/1Nevada/Regional%20Business%20Development/North%20America%20Development/Acquisition%20Targets/Ascot%20Resources%20-%20Premier%20-%20Project%20Toga/NABusDev_ScenarioModeling_MIS_20170515_Tog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Chart"/>
      <sheetName val="PrintGraphs"/>
      <sheetName val="SummaryGraphs"/>
      <sheetName val="Summary Metrics"/>
      <sheetName val="Summary_Tables"/>
      <sheetName val="Project_Sensitivity_Source"/>
      <sheetName val="Project_Sensitivity_Summary"/>
      <sheetName val="CSC_Summary"/>
      <sheetName val="CashFlow_Summary"/>
      <sheetName val="PivotData"/>
      <sheetName val="OnOff_Flex"/>
      <sheetName val="CF_Flex"/>
      <sheetName val="MIS_Flex"/>
      <sheetName val="Inputs"/>
      <sheetName val="ProjectTogaScenarios"/>
      <sheetName val="SavedScenarios"/>
      <sheetName val="SummaryOfScenarios"/>
      <sheetName val="VulcanInputs"/>
      <sheetName val="AcquisitionValues"/>
      <sheetName val="Input_Tax"/>
      <sheetName val="Pricing_Inputs"/>
      <sheetName val="Perman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5">
          <cell r="I5">
            <v>1200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4">
          <cell r="H4">
            <v>21818205.3924798</v>
          </cell>
        </row>
      </sheetData>
      <sheetData sheetId="18">
        <row r="16">
          <cell r="I16">
            <v>275.66396419</v>
          </cell>
        </row>
      </sheetData>
      <sheetData sheetId="19" refreshError="1"/>
      <sheetData sheetId="20">
        <row r="25">
          <cell r="D25">
            <v>55</v>
          </cell>
        </row>
      </sheetData>
      <sheetData sheetId="21">
        <row r="4">
          <cell r="E4">
            <v>31.1035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Fred Canney" id="{497C8D03-5ACB-46FE-8C63-9043789291B9}" userId="Fred Canney" providerId="Non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34" dT="2020-06-08T20:09:44.55" personId="{497C8D03-5ACB-46FE-8C63-9043789291B9}" id="{C570B845-04FC-461C-9F03-4F7BFEADEB12}">
    <text>NTD: This section may be all that is needed for a typical mine - mill scenario.  The section below is only used if the milling is a two stage process of mine --&gt; mill into concentrate --&gt; mill into dore</text>
  </threadedComment>
  <threadedComment ref="O52" dT="2020-06-08T20:10:58.72" personId="{497C8D03-5ACB-46FE-8C63-9043789291B9}" id="{A1ED759B-2499-4E22-9202-FA971C02FD10}">
    <text>This section allows the user to either select "Flotation", which will form a multi-step milling calculation (Mine -&gt; Concentrate -&gt; Ship -&gt; Mill to Dore) or "Direct" (Mine -&gt; Ship -&gt; Mill to Dore).  In either case, Shipping cost can be set to $0 if shipping is not applicable</text>
  </threadedComment>
</ThreadedComment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C12"/>
  <sheetViews>
    <sheetView showGridLines="0" workbookViewId="0">
      <selection activeCell="C1" sqref="C1"/>
    </sheetView>
  </sheetViews>
  <sheetFormatPr baseColWidth="10" defaultColWidth="8.83203125" defaultRowHeight="15"/>
  <sheetData>
    <row r="2" spans="2:3">
      <c r="B2" s="9" t="s">
        <v>187</v>
      </c>
    </row>
    <row r="4" spans="2:3">
      <c r="B4" s="9" t="s">
        <v>186</v>
      </c>
    </row>
    <row r="5" spans="2:3">
      <c r="C5" t="s">
        <v>4</v>
      </c>
    </row>
    <row r="6" spans="2:3">
      <c r="C6" t="s">
        <v>5</v>
      </c>
    </row>
    <row r="7" spans="2:3">
      <c r="C7" t="s">
        <v>6</v>
      </c>
    </row>
    <row r="9" spans="2:3">
      <c r="B9" s="9" t="s">
        <v>220</v>
      </c>
    </row>
    <row r="10" spans="2:3">
      <c r="C10" t="s">
        <v>131</v>
      </c>
    </row>
    <row r="11" spans="2:3">
      <c r="C11" t="s">
        <v>7</v>
      </c>
    </row>
    <row r="12" spans="2:3">
      <c r="C12" t="s">
        <v>136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2:AL528"/>
  <sheetViews>
    <sheetView showGridLines="0" tabSelected="1" zoomScale="191" zoomScaleNormal="191" workbookViewId="0">
      <selection activeCell="C8" sqref="C8"/>
    </sheetView>
  </sheetViews>
  <sheetFormatPr baseColWidth="10" defaultColWidth="8.83203125" defaultRowHeight="15" outlineLevelRow="1"/>
  <cols>
    <col min="1" max="1" width="2.83203125" customWidth="1"/>
    <col min="2" max="2" width="3.1640625" customWidth="1"/>
    <col min="3" max="3" width="37.5" customWidth="1"/>
    <col min="4" max="4" width="8.5" bestFit="1" customWidth="1"/>
    <col min="6" max="6" width="9.5" bestFit="1" customWidth="1"/>
    <col min="7" max="7" width="9.83203125" bestFit="1" customWidth="1"/>
    <col min="12" max="12" width="9.5" bestFit="1" customWidth="1"/>
    <col min="14" max="14" width="10.33203125" bestFit="1" customWidth="1"/>
    <col min="15" max="23" width="10.5" bestFit="1" customWidth="1"/>
    <col min="24" max="24" width="9.5" bestFit="1" customWidth="1"/>
    <col min="28" max="28" width="10.5" bestFit="1" customWidth="1"/>
  </cols>
  <sheetData>
    <row r="2" spans="3:38">
      <c r="C2" s="134"/>
      <c r="D2" s="135" t="s">
        <v>221</v>
      </c>
      <c r="E2" s="135"/>
      <c r="F2" s="135"/>
      <c r="G2" s="135"/>
      <c r="H2" s="135"/>
      <c r="I2" s="135"/>
      <c r="J2" s="135"/>
      <c r="K2" s="135"/>
    </row>
    <row r="3" spans="3:38">
      <c r="C3" s="134"/>
      <c r="D3" s="135"/>
      <c r="E3" s="135"/>
      <c r="F3" s="135"/>
      <c r="G3" s="135"/>
      <c r="H3" s="135"/>
      <c r="I3" s="135"/>
      <c r="J3" s="135"/>
      <c r="K3" s="135"/>
    </row>
    <row r="4" spans="3:38">
      <c r="D4" s="135"/>
      <c r="E4" s="135"/>
      <c r="F4" s="135"/>
      <c r="G4" s="135"/>
      <c r="H4" s="135"/>
      <c r="I4" s="135"/>
      <c r="J4" s="135"/>
      <c r="K4" s="135"/>
    </row>
    <row r="5" spans="3:38">
      <c r="D5" s="8"/>
    </row>
    <row r="6" spans="3:38">
      <c r="C6" s="8" t="s">
        <v>19</v>
      </c>
      <c r="D6" s="7"/>
      <c r="F6" s="7"/>
      <c r="H6" s="61">
        <v>2020</v>
      </c>
      <c r="I6" s="5">
        <f t="shared" ref="I6:AC6" si="0">H6+1</f>
        <v>2021</v>
      </c>
      <c r="J6" s="5">
        <f t="shared" si="0"/>
        <v>2022</v>
      </c>
      <c r="K6" s="5">
        <f t="shared" si="0"/>
        <v>2023</v>
      </c>
      <c r="L6" s="5">
        <f t="shared" si="0"/>
        <v>2024</v>
      </c>
      <c r="M6" s="5">
        <f t="shared" si="0"/>
        <v>2025</v>
      </c>
      <c r="N6" s="5">
        <f t="shared" si="0"/>
        <v>2026</v>
      </c>
      <c r="O6" s="5">
        <f t="shared" si="0"/>
        <v>2027</v>
      </c>
      <c r="P6" s="5">
        <f t="shared" si="0"/>
        <v>2028</v>
      </c>
      <c r="Q6" s="5">
        <f t="shared" si="0"/>
        <v>2029</v>
      </c>
      <c r="R6" s="5">
        <f t="shared" si="0"/>
        <v>2030</v>
      </c>
      <c r="S6" s="5">
        <f t="shared" si="0"/>
        <v>2031</v>
      </c>
      <c r="T6" s="5">
        <f t="shared" si="0"/>
        <v>2032</v>
      </c>
      <c r="U6" s="5">
        <f t="shared" si="0"/>
        <v>2033</v>
      </c>
      <c r="V6" s="5">
        <f t="shared" si="0"/>
        <v>2034</v>
      </c>
      <c r="W6" s="5">
        <f t="shared" si="0"/>
        <v>2035</v>
      </c>
      <c r="X6" s="5">
        <f t="shared" si="0"/>
        <v>2036</v>
      </c>
      <c r="Y6" s="5">
        <f t="shared" si="0"/>
        <v>2037</v>
      </c>
      <c r="Z6" s="5">
        <f t="shared" si="0"/>
        <v>2038</v>
      </c>
      <c r="AA6" s="5">
        <f t="shared" si="0"/>
        <v>2039</v>
      </c>
      <c r="AB6" s="5">
        <f t="shared" si="0"/>
        <v>2040</v>
      </c>
      <c r="AC6" s="5">
        <f t="shared" si="0"/>
        <v>2041</v>
      </c>
      <c r="AD6" s="5">
        <f t="shared" ref="AD6:AL6" si="1">AC6+1</f>
        <v>2042</v>
      </c>
      <c r="AE6" s="5">
        <f t="shared" si="1"/>
        <v>2043</v>
      </c>
      <c r="AF6" s="5">
        <f t="shared" si="1"/>
        <v>2044</v>
      </c>
      <c r="AG6" s="5">
        <f t="shared" si="1"/>
        <v>2045</v>
      </c>
      <c r="AH6" s="5">
        <f t="shared" si="1"/>
        <v>2046</v>
      </c>
      <c r="AI6" s="5">
        <f t="shared" si="1"/>
        <v>2047</v>
      </c>
      <c r="AJ6" s="5">
        <f t="shared" si="1"/>
        <v>2048</v>
      </c>
      <c r="AK6" s="5">
        <f t="shared" si="1"/>
        <v>2049</v>
      </c>
      <c r="AL6" s="5">
        <f t="shared" si="1"/>
        <v>2050</v>
      </c>
    </row>
    <row r="7" spans="3:38">
      <c r="C7" s="14" t="s">
        <v>3</v>
      </c>
      <c r="D7" s="15"/>
      <c r="E7" s="15"/>
      <c r="F7" s="15"/>
      <c r="G7" s="16"/>
      <c r="H7" s="4">
        <v>1600</v>
      </c>
      <c r="I7" s="4">
        <f>H7</f>
        <v>1600</v>
      </c>
      <c r="J7" s="4">
        <f t="shared" ref="J7:AL7" si="2">I7</f>
        <v>1600</v>
      </c>
      <c r="K7" s="4">
        <f t="shared" si="2"/>
        <v>1600</v>
      </c>
      <c r="L7" s="4">
        <f t="shared" si="2"/>
        <v>1600</v>
      </c>
      <c r="M7" s="4">
        <f t="shared" si="2"/>
        <v>1600</v>
      </c>
      <c r="N7" s="4">
        <f t="shared" si="2"/>
        <v>1600</v>
      </c>
      <c r="O7" s="4">
        <f t="shared" si="2"/>
        <v>1600</v>
      </c>
      <c r="P7" s="4">
        <f t="shared" si="2"/>
        <v>1600</v>
      </c>
      <c r="Q7" s="4">
        <f t="shared" si="2"/>
        <v>1600</v>
      </c>
      <c r="R7" s="4">
        <f t="shared" si="2"/>
        <v>1600</v>
      </c>
      <c r="S7" s="4">
        <f t="shared" si="2"/>
        <v>1600</v>
      </c>
      <c r="T7" s="4">
        <f t="shared" si="2"/>
        <v>1600</v>
      </c>
      <c r="U7" s="4">
        <f t="shared" si="2"/>
        <v>1600</v>
      </c>
      <c r="V7" s="4">
        <f t="shared" si="2"/>
        <v>1600</v>
      </c>
      <c r="W7" s="4">
        <f t="shared" si="2"/>
        <v>1600</v>
      </c>
      <c r="X7" s="4">
        <f t="shared" si="2"/>
        <v>1600</v>
      </c>
      <c r="Y7" s="4">
        <f t="shared" si="2"/>
        <v>1600</v>
      </c>
      <c r="Z7" s="4">
        <f t="shared" si="2"/>
        <v>1600</v>
      </c>
      <c r="AA7" s="4">
        <f t="shared" si="2"/>
        <v>1600</v>
      </c>
      <c r="AB7" s="4">
        <f t="shared" si="2"/>
        <v>1600</v>
      </c>
      <c r="AC7" s="4">
        <f t="shared" si="2"/>
        <v>1600</v>
      </c>
      <c r="AD7" s="4">
        <f t="shared" si="2"/>
        <v>1600</v>
      </c>
      <c r="AE7" s="4">
        <f t="shared" si="2"/>
        <v>1600</v>
      </c>
      <c r="AF7" s="4">
        <f t="shared" si="2"/>
        <v>1600</v>
      </c>
      <c r="AG7" s="4">
        <f t="shared" si="2"/>
        <v>1600</v>
      </c>
      <c r="AH7" s="4">
        <f t="shared" si="2"/>
        <v>1600</v>
      </c>
      <c r="AI7" s="4">
        <f t="shared" si="2"/>
        <v>1600</v>
      </c>
      <c r="AJ7" s="4">
        <f t="shared" si="2"/>
        <v>1600</v>
      </c>
      <c r="AK7" s="4">
        <f t="shared" si="2"/>
        <v>1600</v>
      </c>
      <c r="AL7" s="4">
        <f t="shared" si="2"/>
        <v>1600</v>
      </c>
    </row>
    <row r="8" spans="3:38">
      <c r="C8" s="14" t="s">
        <v>18</v>
      </c>
      <c r="D8" s="15"/>
      <c r="E8" s="15"/>
      <c r="F8" s="15"/>
      <c r="G8" s="16"/>
      <c r="H8" s="11">
        <v>0.05</v>
      </c>
    </row>
    <row r="10" spans="3:38">
      <c r="C10" s="8" t="s">
        <v>17</v>
      </c>
      <c r="D10" s="8" t="s">
        <v>1</v>
      </c>
      <c r="E10" s="74" t="s">
        <v>145</v>
      </c>
      <c r="F10" s="74" t="s">
        <v>144</v>
      </c>
      <c r="G10" s="74" t="s">
        <v>146</v>
      </c>
    </row>
    <row r="11" spans="3:38">
      <c r="C11" s="3" t="s">
        <v>29</v>
      </c>
      <c r="D11" s="19" t="s">
        <v>22</v>
      </c>
      <c r="E11" s="4">
        <v>2000</v>
      </c>
      <c r="F11" s="11"/>
      <c r="G11" s="96">
        <f>E11*(1+F11)</f>
        <v>2000</v>
      </c>
      <c r="N11" s="87" t="s">
        <v>150</v>
      </c>
      <c r="O11" s="87"/>
      <c r="P11" s="87"/>
      <c r="Q11" s="87"/>
      <c r="R11" s="87"/>
      <c r="S11" s="87"/>
    </row>
    <row r="12" spans="3:38">
      <c r="C12" s="3" t="s">
        <v>42</v>
      </c>
      <c r="D12" s="20" t="s">
        <v>24</v>
      </c>
      <c r="E12" s="6">
        <v>13</v>
      </c>
      <c r="F12" s="11"/>
      <c r="G12" s="97">
        <f>E12*(1+F12)</f>
        <v>13</v>
      </c>
      <c r="N12" s="77" t="s">
        <v>4</v>
      </c>
      <c r="O12" s="77"/>
      <c r="P12" s="78" t="s">
        <v>5</v>
      </c>
      <c r="Q12" s="78"/>
      <c r="R12" s="79" t="s">
        <v>6</v>
      </c>
      <c r="S12" s="79"/>
    </row>
    <row r="13" spans="3:38">
      <c r="C13" s="3" t="s">
        <v>74</v>
      </c>
      <c r="D13" s="21" t="s">
        <v>25</v>
      </c>
      <c r="E13" s="13">
        <v>0</v>
      </c>
      <c r="F13" s="95"/>
      <c r="G13" s="18">
        <f>SUM(G15:G16)</f>
        <v>0</v>
      </c>
      <c r="I13" s="30" t="s">
        <v>137</v>
      </c>
      <c r="J13" s="31"/>
      <c r="K13" s="31"/>
      <c r="L13" s="31"/>
      <c r="M13" s="31"/>
      <c r="N13" s="77" t="s">
        <v>1</v>
      </c>
      <c r="O13" s="77" t="s">
        <v>132</v>
      </c>
      <c r="P13" s="78" t="s">
        <v>1</v>
      </c>
      <c r="Q13" s="78" t="s">
        <v>132</v>
      </c>
      <c r="R13" s="79" t="s">
        <v>1</v>
      </c>
      <c r="S13" s="79" t="s">
        <v>132</v>
      </c>
    </row>
    <row r="14" spans="3:38">
      <c r="C14" s="3" t="s">
        <v>30</v>
      </c>
      <c r="D14" s="21" t="s">
        <v>26</v>
      </c>
      <c r="E14" s="18">
        <f>E13/(E12*2)/30</f>
        <v>0</v>
      </c>
      <c r="F14" s="95"/>
      <c r="G14" s="18">
        <f>G13/(G12*2)/30</f>
        <v>0</v>
      </c>
      <c r="I14" s="45" t="s">
        <v>73</v>
      </c>
      <c r="J14" s="46"/>
      <c r="K14" s="46"/>
      <c r="L14" s="46"/>
      <c r="M14" s="46"/>
      <c r="N14" s="19"/>
      <c r="O14" s="35">
        <v>2020</v>
      </c>
      <c r="P14" s="3"/>
      <c r="Q14" s="35">
        <v>2020</v>
      </c>
      <c r="R14" s="3"/>
      <c r="S14" s="35">
        <v>2020</v>
      </c>
    </row>
    <row r="15" spans="3:38">
      <c r="C15" s="3" t="s">
        <v>75</v>
      </c>
      <c r="D15" s="21" t="s">
        <v>25</v>
      </c>
      <c r="E15" s="13">
        <v>0</v>
      </c>
      <c r="F15" s="11"/>
      <c r="G15" s="18">
        <f t="shared" ref="G15:G18" si="3">E15*(1+F15)</f>
        <v>0</v>
      </c>
      <c r="I15" s="45" t="s">
        <v>77</v>
      </c>
      <c r="J15" s="46"/>
      <c r="K15" s="46"/>
      <c r="L15" s="46"/>
      <c r="M15" s="46"/>
      <c r="N15" s="35" t="s">
        <v>52</v>
      </c>
      <c r="O15" s="35">
        <v>2020</v>
      </c>
      <c r="P15" s="35" t="s">
        <v>52</v>
      </c>
      <c r="Q15" s="35">
        <v>2020</v>
      </c>
      <c r="R15" s="35" t="s">
        <v>52</v>
      </c>
      <c r="S15" s="35">
        <v>2020</v>
      </c>
    </row>
    <row r="16" spans="3:38">
      <c r="C16" s="3" t="s">
        <v>76</v>
      </c>
      <c r="D16" s="21" t="s">
        <v>25</v>
      </c>
      <c r="E16" s="13">
        <v>0</v>
      </c>
      <c r="F16" s="11">
        <v>0</v>
      </c>
      <c r="G16" s="18">
        <f t="shared" si="3"/>
        <v>0</v>
      </c>
      <c r="I16" s="45" t="s">
        <v>127</v>
      </c>
      <c r="J16" s="46"/>
      <c r="K16" s="46"/>
      <c r="L16" s="46"/>
      <c r="M16" s="46"/>
      <c r="N16" s="19" t="s">
        <v>0</v>
      </c>
      <c r="O16" s="58">
        <v>1</v>
      </c>
      <c r="P16" s="19" t="s">
        <v>0</v>
      </c>
      <c r="Q16" s="58">
        <v>1</v>
      </c>
      <c r="R16" s="19" t="s">
        <v>0</v>
      </c>
      <c r="S16" s="58">
        <v>1</v>
      </c>
    </row>
    <row r="17" spans="3:20">
      <c r="C17" s="3" t="s">
        <v>33</v>
      </c>
      <c r="D17" s="21" t="s">
        <v>32</v>
      </c>
      <c r="E17" s="22">
        <v>0</v>
      </c>
      <c r="F17" s="11"/>
      <c r="G17" s="98">
        <f t="shared" si="3"/>
        <v>0</v>
      </c>
      <c r="I17" s="3" t="s">
        <v>129</v>
      </c>
      <c r="J17" s="46"/>
      <c r="K17" s="46"/>
      <c r="L17" s="46"/>
      <c r="M17" s="46"/>
      <c r="N17" s="19" t="s">
        <v>0</v>
      </c>
      <c r="O17" s="58">
        <v>1</v>
      </c>
      <c r="P17" s="19" t="s">
        <v>0</v>
      </c>
      <c r="Q17" s="58">
        <v>1</v>
      </c>
      <c r="R17" s="19" t="s">
        <v>0</v>
      </c>
      <c r="S17" s="58">
        <v>1</v>
      </c>
    </row>
    <row r="18" spans="3:20">
      <c r="C18" s="3" t="s">
        <v>58</v>
      </c>
      <c r="D18" s="21" t="s">
        <v>46</v>
      </c>
      <c r="E18" s="22">
        <v>0</v>
      </c>
      <c r="F18" s="11"/>
      <c r="G18" s="98">
        <f t="shared" si="3"/>
        <v>0</v>
      </c>
      <c r="I18" s="3" t="s">
        <v>128</v>
      </c>
      <c r="J18" s="46"/>
      <c r="K18" s="46"/>
      <c r="L18" s="46"/>
      <c r="M18" s="46"/>
      <c r="N18" s="21" t="s">
        <v>26</v>
      </c>
      <c r="O18" s="18">
        <f>($G$13*O17)/($G$12*O16*2)/30</f>
        <v>0</v>
      </c>
      <c r="P18" s="21" t="s">
        <v>26</v>
      </c>
      <c r="Q18" s="18">
        <f>($G$13*Q17)/($G$12*Q16*2)/30</f>
        <v>0</v>
      </c>
      <c r="R18" s="21" t="s">
        <v>26</v>
      </c>
      <c r="S18" s="18">
        <f>($G$13*S17)/($G$12*S16*2)/30</f>
        <v>0</v>
      </c>
    </row>
    <row r="19" spans="3:20" ht="16">
      <c r="C19" s="38" t="s">
        <v>59</v>
      </c>
      <c r="D19" s="19" t="s">
        <v>69</v>
      </c>
      <c r="E19" s="6">
        <v>2</v>
      </c>
      <c r="F19" s="6"/>
      <c r="G19" s="97">
        <f>E19+F19</f>
        <v>2</v>
      </c>
      <c r="I19" s="45" t="s">
        <v>134</v>
      </c>
      <c r="J19" s="46"/>
      <c r="K19" s="46"/>
      <c r="L19" s="46"/>
      <c r="M19" s="46"/>
      <c r="N19" s="19" t="s">
        <v>0</v>
      </c>
      <c r="O19" s="58">
        <v>1</v>
      </c>
      <c r="Q19" s="58">
        <v>1</v>
      </c>
      <c r="R19" s="21"/>
      <c r="S19" s="58">
        <v>1</v>
      </c>
    </row>
    <row r="20" spans="3:20" ht="16">
      <c r="C20" s="38" t="s">
        <v>66</v>
      </c>
      <c r="D20" s="19" t="s">
        <v>69</v>
      </c>
      <c r="E20" s="6">
        <v>4</v>
      </c>
      <c r="F20" s="6"/>
      <c r="G20" s="97">
        <f>E20+F20</f>
        <v>4</v>
      </c>
    </row>
    <row r="21" spans="3:20">
      <c r="C21" s="8"/>
      <c r="D21" s="8"/>
    </row>
    <row r="22" spans="3:20">
      <c r="C22" s="8" t="s">
        <v>43</v>
      </c>
      <c r="D22" s="8" t="s">
        <v>1</v>
      </c>
    </row>
    <row r="23" spans="3:20">
      <c r="C23" s="3" t="s">
        <v>20</v>
      </c>
      <c r="D23" s="20" t="s">
        <v>28</v>
      </c>
      <c r="E23" s="23">
        <v>0.5</v>
      </c>
      <c r="F23" s="11"/>
      <c r="G23" s="42">
        <f t="shared" ref="G23:G24" si="4">E23*(1+F23)</f>
        <v>0.5</v>
      </c>
      <c r="O23" s="87" t="s">
        <v>214</v>
      </c>
      <c r="P23" s="87"/>
      <c r="Q23" s="87"/>
      <c r="T23" s="30" t="s">
        <v>140</v>
      </c>
    </row>
    <row r="24" spans="3:20" ht="16.5" customHeight="1">
      <c r="C24" s="3" t="s">
        <v>31</v>
      </c>
      <c r="D24" s="20" t="s">
        <v>23</v>
      </c>
      <c r="E24" s="4">
        <v>130</v>
      </c>
      <c r="F24" s="11"/>
      <c r="G24" s="96">
        <f t="shared" si="4"/>
        <v>130</v>
      </c>
      <c r="I24" s="30" t="s">
        <v>130</v>
      </c>
      <c r="J24" s="31"/>
      <c r="K24" s="31"/>
      <c r="L24" s="31"/>
      <c r="M24" s="31"/>
      <c r="N24" s="8"/>
      <c r="O24" s="80" t="s">
        <v>131</v>
      </c>
      <c r="P24" s="88" t="s">
        <v>7</v>
      </c>
      <c r="Q24" s="91" t="s">
        <v>136</v>
      </c>
      <c r="R24" s="81"/>
      <c r="S24" s="93" t="s">
        <v>131</v>
      </c>
      <c r="T24" s="58">
        <v>0.3</v>
      </c>
    </row>
    <row r="25" spans="3:20">
      <c r="C25" s="8"/>
      <c r="D25" s="8"/>
      <c r="I25" s="45" t="s">
        <v>98</v>
      </c>
      <c r="J25" s="46"/>
      <c r="K25" s="46"/>
      <c r="L25" s="46"/>
      <c r="M25" s="46"/>
      <c r="N25" s="19" t="s">
        <v>69</v>
      </c>
      <c r="O25" s="6">
        <v>0</v>
      </c>
      <c r="P25" s="6">
        <v>0</v>
      </c>
      <c r="Q25" s="6">
        <v>0</v>
      </c>
      <c r="R25" s="81"/>
      <c r="S25" s="93" t="s">
        <v>7</v>
      </c>
      <c r="T25" s="58">
        <v>0.4</v>
      </c>
    </row>
    <row r="26" spans="3:20">
      <c r="C26" s="8" t="s">
        <v>44</v>
      </c>
      <c r="D26" s="8" t="s">
        <v>1</v>
      </c>
      <c r="I26" s="45" t="s">
        <v>86</v>
      </c>
      <c r="J26" s="46"/>
      <c r="K26" s="46"/>
      <c r="L26" s="46"/>
      <c r="M26" s="46"/>
      <c r="N26" s="19" t="s">
        <v>0</v>
      </c>
      <c r="O26" s="58">
        <v>1</v>
      </c>
      <c r="P26" s="58">
        <v>1</v>
      </c>
      <c r="Q26" s="58">
        <v>1</v>
      </c>
      <c r="R26" s="81"/>
      <c r="S26" s="93" t="s">
        <v>136</v>
      </c>
      <c r="T26" s="58">
        <v>0.3</v>
      </c>
    </row>
    <row r="27" spans="3:20">
      <c r="C27" s="3" t="s">
        <v>211</v>
      </c>
      <c r="D27" s="25"/>
      <c r="E27" s="26"/>
      <c r="F27" s="26"/>
      <c r="G27" s="26"/>
      <c r="I27" s="45" t="s">
        <v>82</v>
      </c>
      <c r="J27" s="46"/>
      <c r="K27" s="46"/>
      <c r="L27" s="46"/>
      <c r="M27" s="46"/>
      <c r="N27" s="19" t="s">
        <v>25</v>
      </c>
      <c r="O27" s="13">
        <f>$G15*O26</f>
        <v>0</v>
      </c>
      <c r="P27" s="13">
        <f t="shared" ref="P27:Q27" si="5">$G15*P26</f>
        <v>0</v>
      </c>
      <c r="Q27" s="13">
        <f t="shared" si="5"/>
        <v>0</v>
      </c>
      <c r="R27" s="81"/>
    </row>
    <row r="28" spans="3:20">
      <c r="C28" s="24" t="s">
        <v>45</v>
      </c>
      <c r="D28" s="20" t="s">
        <v>46</v>
      </c>
      <c r="E28" s="10">
        <v>44</v>
      </c>
      <c r="F28" s="95"/>
      <c r="G28" s="28">
        <f>E28</f>
        <v>44</v>
      </c>
      <c r="I28" s="45" t="s">
        <v>30</v>
      </c>
      <c r="J28" s="46"/>
      <c r="K28" s="46"/>
      <c r="L28" s="46"/>
      <c r="M28" s="46"/>
      <c r="N28" s="21" t="s">
        <v>26</v>
      </c>
      <c r="O28" s="18">
        <f>O27/($G$12)/30</f>
        <v>0</v>
      </c>
      <c r="P28" s="18">
        <f>P27/($G$12)/30</f>
        <v>0</v>
      </c>
      <c r="Q28" s="18">
        <f>Q27/($G$12)/30</f>
        <v>0</v>
      </c>
      <c r="R28" s="81"/>
    </row>
    <row r="29" spans="3:20">
      <c r="C29" s="24" t="s">
        <v>143</v>
      </c>
      <c r="D29" s="20" t="s">
        <v>46</v>
      </c>
      <c r="E29" s="11">
        <v>0</v>
      </c>
      <c r="F29" s="11"/>
      <c r="G29" s="95">
        <f t="shared" ref="G29" si="6">E29*(1+F29)</f>
        <v>0</v>
      </c>
      <c r="I29" s="125" t="s">
        <v>202</v>
      </c>
      <c r="R29" s="81"/>
    </row>
    <row r="30" spans="3:20">
      <c r="C30" s="24" t="s">
        <v>48</v>
      </c>
      <c r="D30" s="20" t="s">
        <v>49</v>
      </c>
      <c r="E30" s="13">
        <v>1500</v>
      </c>
      <c r="F30" s="95"/>
      <c r="G30" s="95"/>
      <c r="I30" s="45" t="s">
        <v>198</v>
      </c>
      <c r="J30" s="46"/>
      <c r="K30" s="46"/>
      <c r="L30" s="46"/>
      <c r="M30" s="46"/>
      <c r="N30" s="19" t="s">
        <v>69</v>
      </c>
      <c r="O30" s="6">
        <v>0</v>
      </c>
      <c r="P30" s="6">
        <v>0</v>
      </c>
      <c r="Q30" s="6">
        <v>0</v>
      </c>
      <c r="R30" s="81"/>
    </row>
    <row r="31" spans="3:20">
      <c r="C31" s="24" t="s">
        <v>47</v>
      </c>
      <c r="D31" s="20" t="s">
        <v>0</v>
      </c>
      <c r="E31" s="11">
        <v>0.7</v>
      </c>
      <c r="F31" s="95"/>
      <c r="G31" s="95">
        <f>E31</f>
        <v>0.7</v>
      </c>
      <c r="I31" s="45" t="s">
        <v>201</v>
      </c>
      <c r="J31" s="46"/>
      <c r="K31" s="46"/>
      <c r="L31" s="46"/>
      <c r="M31" s="46"/>
      <c r="N31" s="19" t="s">
        <v>0</v>
      </c>
      <c r="O31" s="58">
        <v>0</v>
      </c>
      <c r="P31" s="58">
        <v>0</v>
      </c>
      <c r="Q31" s="58">
        <v>0</v>
      </c>
      <c r="R31" s="81"/>
    </row>
    <row r="32" spans="3:20">
      <c r="C32" s="24" t="s">
        <v>71</v>
      </c>
      <c r="D32" s="20" t="s">
        <v>46</v>
      </c>
      <c r="E32" s="28">
        <f>E28*E29*E31</f>
        <v>0</v>
      </c>
      <c r="F32" s="95"/>
      <c r="G32" s="28">
        <f>G28*G29*G31</f>
        <v>0</v>
      </c>
      <c r="I32" s="45" t="s">
        <v>199</v>
      </c>
      <c r="J32" s="46"/>
      <c r="K32" s="46"/>
      <c r="L32" s="46"/>
      <c r="M32" s="46"/>
      <c r="N32" s="21" t="s">
        <v>0</v>
      </c>
      <c r="O32" s="58">
        <v>3</v>
      </c>
      <c r="P32" s="58">
        <v>3</v>
      </c>
      <c r="Q32" s="58">
        <v>3</v>
      </c>
      <c r="R32" s="81"/>
    </row>
    <row r="33" spans="3:19">
      <c r="C33" s="24" t="s">
        <v>50</v>
      </c>
      <c r="D33" s="20" t="s">
        <v>23</v>
      </c>
      <c r="E33" s="28">
        <f>E28*1000*(1-E31)/E30</f>
        <v>8.8000000000000007</v>
      </c>
      <c r="F33" s="11"/>
      <c r="G33" s="28">
        <f t="shared" ref="G33:G40" si="7">E33*(1+F33)</f>
        <v>8.8000000000000007</v>
      </c>
      <c r="I33" s="45" t="s">
        <v>200</v>
      </c>
      <c r="J33" s="46"/>
      <c r="K33" s="46"/>
      <c r="L33" s="46"/>
      <c r="M33" s="46"/>
      <c r="N33" s="21" t="s">
        <v>46</v>
      </c>
      <c r="O33" s="29">
        <f>$G$18*$O$31*O32</f>
        <v>0</v>
      </c>
      <c r="P33" s="29">
        <f>$G$18*$P$31*P32</f>
        <v>0</v>
      </c>
      <c r="Q33" s="29">
        <f>$G$18*$Q$31*Q32</f>
        <v>0</v>
      </c>
      <c r="R33" s="81"/>
    </row>
    <row r="34" spans="3:19">
      <c r="C34" s="24" t="s">
        <v>35</v>
      </c>
      <c r="D34" s="20" t="s">
        <v>0</v>
      </c>
      <c r="E34" s="11">
        <v>4.4999999999999998E-2</v>
      </c>
      <c r="F34" s="11"/>
      <c r="G34" s="95">
        <f t="shared" si="7"/>
        <v>4.4999999999999998E-2</v>
      </c>
      <c r="I34" s="125" t="s">
        <v>43</v>
      </c>
      <c r="R34" s="81"/>
    </row>
    <row r="35" spans="3:19">
      <c r="C35" s="24" t="s">
        <v>36</v>
      </c>
      <c r="D35" s="20" t="s">
        <v>0</v>
      </c>
      <c r="E35" s="11">
        <v>0.8</v>
      </c>
      <c r="F35" s="11"/>
      <c r="G35" s="95">
        <f>E35+F35</f>
        <v>0.8</v>
      </c>
      <c r="I35" s="45" t="s">
        <v>84</v>
      </c>
      <c r="J35" s="46"/>
      <c r="K35" s="46"/>
      <c r="L35" s="46"/>
      <c r="M35" s="46"/>
      <c r="N35" s="19" t="s">
        <v>69</v>
      </c>
      <c r="O35" s="6">
        <f>Scheduling!I18</f>
        <v>0</v>
      </c>
      <c r="P35" s="6">
        <f>Scheduling!I24</f>
        <v>0</v>
      </c>
      <c r="Q35" s="6">
        <f>Scheduling!I30</f>
        <v>0</v>
      </c>
      <c r="R35" s="81"/>
    </row>
    <row r="36" spans="3:19">
      <c r="C36" s="24" t="s">
        <v>212</v>
      </c>
      <c r="D36" s="20" t="s">
        <v>23</v>
      </c>
      <c r="E36" s="92">
        <v>100</v>
      </c>
      <c r="F36" s="11"/>
      <c r="G36" s="99">
        <f t="shared" si="7"/>
        <v>100</v>
      </c>
      <c r="I36" s="45" t="s">
        <v>87</v>
      </c>
      <c r="J36" s="46"/>
      <c r="K36" s="46"/>
      <c r="L36" s="46"/>
      <c r="M36" s="46"/>
      <c r="N36" s="19" t="s">
        <v>69</v>
      </c>
      <c r="O36" s="6">
        <f>Scheduling!I16</f>
        <v>0</v>
      </c>
      <c r="P36" s="6">
        <f>Scheduling!I22</f>
        <v>0</v>
      </c>
      <c r="Q36" s="6">
        <f>Scheduling!I28</f>
        <v>0</v>
      </c>
      <c r="R36" s="81"/>
    </row>
    <row r="37" spans="3:19">
      <c r="C37" s="3" t="s">
        <v>213</v>
      </c>
      <c r="D37" s="25"/>
      <c r="E37" s="26"/>
      <c r="F37" s="26"/>
      <c r="G37" s="26"/>
      <c r="I37" s="45" t="s">
        <v>86</v>
      </c>
      <c r="J37" s="46"/>
      <c r="K37" s="46"/>
      <c r="L37" s="46"/>
      <c r="M37" s="46"/>
      <c r="N37" s="19" t="s">
        <v>0</v>
      </c>
      <c r="O37" s="58">
        <v>1</v>
      </c>
      <c r="P37" s="58">
        <v>1</v>
      </c>
      <c r="Q37" s="58">
        <v>1</v>
      </c>
      <c r="R37" s="81"/>
    </row>
    <row r="38" spans="3:19">
      <c r="C38" s="24" t="s">
        <v>39</v>
      </c>
      <c r="D38" s="20" t="s">
        <v>23</v>
      </c>
      <c r="E38" s="10">
        <v>37</v>
      </c>
      <c r="F38" s="11"/>
      <c r="G38" s="28">
        <f t="shared" si="7"/>
        <v>37</v>
      </c>
      <c r="I38" s="45" t="s">
        <v>81</v>
      </c>
      <c r="J38" s="46"/>
      <c r="K38" s="46"/>
      <c r="L38" s="46"/>
      <c r="M38" s="46"/>
      <c r="N38" s="19" t="s">
        <v>25</v>
      </c>
      <c r="O38" s="13">
        <f>$G$13*O37-(O27/O26)</f>
        <v>0</v>
      </c>
      <c r="P38" s="13">
        <f>$G$13*P37-(P27/P26)</f>
        <v>0</v>
      </c>
      <c r="Q38" s="13">
        <f>$G$13*Q37-(Q27/Q26)</f>
        <v>0</v>
      </c>
      <c r="R38" s="81"/>
    </row>
    <row r="39" spans="3:19">
      <c r="C39" s="24" t="s">
        <v>40</v>
      </c>
      <c r="D39" s="20" t="s">
        <v>0</v>
      </c>
      <c r="E39" s="11">
        <v>0.97</v>
      </c>
      <c r="F39" s="11"/>
      <c r="G39" s="95">
        <f>E39+F39</f>
        <v>0.97</v>
      </c>
      <c r="I39" s="45" t="s">
        <v>30</v>
      </c>
      <c r="J39" s="46"/>
      <c r="K39" s="46"/>
      <c r="L39" s="46"/>
      <c r="M39" s="46"/>
      <c r="N39" s="21" t="s">
        <v>26</v>
      </c>
      <c r="O39" s="18">
        <f>O38/($G$12*2)/30</f>
        <v>0</v>
      </c>
      <c r="P39" s="18">
        <f>P38/($G$12*2)/30</f>
        <v>0</v>
      </c>
      <c r="Q39" s="18">
        <f>Q38/($G$12*2)/30</f>
        <v>0</v>
      </c>
      <c r="R39" s="81"/>
    </row>
    <row r="40" spans="3:19">
      <c r="C40" s="24" t="s">
        <v>41</v>
      </c>
      <c r="D40" s="20" t="s">
        <v>0</v>
      </c>
      <c r="E40" s="11">
        <v>0.9</v>
      </c>
      <c r="F40" s="11">
        <v>0</v>
      </c>
      <c r="G40" s="95">
        <f t="shared" si="7"/>
        <v>0.9</v>
      </c>
      <c r="I40" s="45" t="s">
        <v>89</v>
      </c>
      <c r="J40" s="46"/>
      <c r="K40" s="46"/>
      <c r="L40" s="46"/>
      <c r="M40" s="46"/>
      <c r="N40" s="19" t="s">
        <v>69</v>
      </c>
      <c r="O40" s="6">
        <v>0</v>
      </c>
      <c r="P40" s="6">
        <v>0</v>
      </c>
      <c r="Q40" s="6">
        <v>0</v>
      </c>
      <c r="R40" s="81"/>
    </row>
    <row r="41" spans="3:19">
      <c r="I41" s="45" t="s">
        <v>135</v>
      </c>
      <c r="J41" s="46"/>
      <c r="K41" s="46"/>
      <c r="L41" s="46"/>
      <c r="M41" s="46"/>
      <c r="N41" s="19" t="s">
        <v>0</v>
      </c>
      <c r="O41" s="58">
        <v>1</v>
      </c>
      <c r="P41" s="58">
        <v>1</v>
      </c>
      <c r="Q41" s="58">
        <v>1</v>
      </c>
      <c r="R41" s="81"/>
    </row>
    <row r="42" spans="3:19">
      <c r="C42" s="8" t="s">
        <v>61</v>
      </c>
      <c r="D42" s="8" t="s">
        <v>1</v>
      </c>
      <c r="I42" s="45" t="s">
        <v>70</v>
      </c>
      <c r="J42" s="46"/>
      <c r="K42" s="46"/>
      <c r="L42" s="46"/>
      <c r="M42" s="46"/>
      <c r="N42" s="21" t="s">
        <v>46</v>
      </c>
      <c r="O42" s="94">
        <v>50</v>
      </c>
      <c r="P42" s="94">
        <v>50</v>
      </c>
      <c r="Q42" s="94">
        <v>50</v>
      </c>
      <c r="R42" s="81"/>
      <c r="S42">
        <f>20000*350*10/1000</f>
        <v>70000</v>
      </c>
    </row>
    <row r="43" spans="3:19">
      <c r="C43" s="14" t="s">
        <v>62</v>
      </c>
      <c r="D43" s="20" t="s">
        <v>46</v>
      </c>
      <c r="E43" s="10">
        <v>5</v>
      </c>
      <c r="I43" s="3" t="s">
        <v>123</v>
      </c>
      <c r="J43" s="46"/>
      <c r="K43" s="46"/>
      <c r="L43" s="46"/>
      <c r="M43" s="46"/>
      <c r="N43" s="21" t="s">
        <v>27</v>
      </c>
      <c r="O43" s="13">
        <v>20000</v>
      </c>
      <c r="P43" s="13">
        <v>20000</v>
      </c>
      <c r="Q43" s="13">
        <v>20000</v>
      </c>
      <c r="R43" s="81"/>
    </row>
    <row r="44" spans="3:19">
      <c r="C44" s="14" t="s">
        <v>63</v>
      </c>
      <c r="D44" s="20" t="s">
        <v>46</v>
      </c>
      <c r="E44" s="10">
        <v>5</v>
      </c>
      <c r="I44" s="3" t="s">
        <v>124</v>
      </c>
      <c r="J44" s="46"/>
      <c r="K44" s="46"/>
      <c r="L44" s="46"/>
      <c r="M44" s="46"/>
      <c r="N44" s="21" t="s">
        <v>27</v>
      </c>
      <c r="O44" s="13">
        <v>0</v>
      </c>
      <c r="P44" s="13">
        <v>0</v>
      </c>
      <c r="Q44" s="13">
        <v>0</v>
      </c>
      <c r="R44" s="81"/>
    </row>
    <row r="45" spans="3:19">
      <c r="C45" s="14" t="s">
        <v>64</v>
      </c>
      <c r="D45" s="20" t="s">
        <v>46</v>
      </c>
      <c r="E45" s="10">
        <v>5</v>
      </c>
      <c r="I45" s="45" t="s">
        <v>189</v>
      </c>
      <c r="J45" s="46"/>
      <c r="K45" s="46"/>
      <c r="L45" s="46"/>
      <c r="M45" s="46"/>
      <c r="N45" s="21" t="s">
        <v>88</v>
      </c>
      <c r="O45" s="18">
        <v>70000</v>
      </c>
      <c r="P45" s="18">
        <v>70000</v>
      </c>
      <c r="Q45" s="18">
        <v>70000</v>
      </c>
    </row>
    <row r="46" spans="3:19">
      <c r="I46" s="45" t="s">
        <v>93</v>
      </c>
      <c r="J46" s="46"/>
      <c r="K46" s="46"/>
      <c r="L46" s="46"/>
      <c r="M46" s="46"/>
      <c r="N46" s="19" t="s">
        <v>0</v>
      </c>
      <c r="O46" s="58">
        <v>1</v>
      </c>
      <c r="P46" s="58">
        <v>1</v>
      </c>
      <c r="Q46" s="58">
        <v>1</v>
      </c>
    </row>
    <row r="47" spans="3:19">
      <c r="C47" s="8" t="s">
        <v>119</v>
      </c>
      <c r="D47" s="8" t="s">
        <v>1</v>
      </c>
      <c r="I47" s="45" t="s">
        <v>20</v>
      </c>
      <c r="J47" s="46"/>
      <c r="K47" s="46"/>
      <c r="L47" s="46"/>
      <c r="M47" s="46"/>
      <c r="N47" s="21" t="s">
        <v>28</v>
      </c>
      <c r="O47" s="42">
        <f>$G$23*O46</f>
        <v>0.5</v>
      </c>
      <c r="P47" s="42">
        <f>$G$23*P46</f>
        <v>0.5</v>
      </c>
      <c r="Q47" s="42">
        <f>$G$23*Q46</f>
        <v>0.5</v>
      </c>
    </row>
    <row r="48" spans="3:19">
      <c r="C48" s="14" t="s">
        <v>2</v>
      </c>
      <c r="D48" s="20" t="s">
        <v>0</v>
      </c>
      <c r="E48" s="11">
        <v>0.03</v>
      </c>
      <c r="I48" s="45" t="s">
        <v>94</v>
      </c>
      <c r="J48" s="46"/>
      <c r="K48" s="46"/>
      <c r="L48" s="46"/>
      <c r="M48" s="46"/>
      <c r="N48" s="21" t="s">
        <v>95</v>
      </c>
      <c r="O48" s="13">
        <v>2500</v>
      </c>
      <c r="P48" s="13">
        <v>2500</v>
      </c>
      <c r="Q48" s="13">
        <v>2500</v>
      </c>
    </row>
    <row r="49" spans="1:38">
      <c r="C49" s="14" t="s">
        <v>120</v>
      </c>
      <c r="D49" s="20" t="s">
        <v>0</v>
      </c>
      <c r="E49" s="11">
        <v>0.1</v>
      </c>
      <c r="F49" s="11"/>
      <c r="G49" s="95">
        <f>E49+F49</f>
        <v>0.1</v>
      </c>
      <c r="I49" s="45" t="s">
        <v>188</v>
      </c>
      <c r="J49" s="46"/>
      <c r="K49" s="46"/>
      <c r="L49" s="46"/>
      <c r="M49" s="46"/>
      <c r="N49" s="19" t="s">
        <v>0</v>
      </c>
      <c r="O49" s="58">
        <v>0</v>
      </c>
      <c r="P49" s="58">
        <v>0</v>
      </c>
      <c r="Q49" s="58">
        <v>0</v>
      </c>
    </row>
    <row r="50" spans="1:38">
      <c r="C50" s="14" t="s">
        <v>210</v>
      </c>
      <c r="D50" s="20" t="s">
        <v>0</v>
      </c>
      <c r="E50" s="82">
        <v>0.03</v>
      </c>
      <c r="I50" s="45" t="s">
        <v>191</v>
      </c>
      <c r="J50" s="46"/>
      <c r="K50" s="46"/>
      <c r="L50" s="46"/>
      <c r="M50" s="46"/>
      <c r="N50" s="21" t="s">
        <v>28</v>
      </c>
      <c r="O50" s="23">
        <f>O47</f>
        <v>0.5</v>
      </c>
      <c r="P50" s="23">
        <f t="shared" ref="P50:Q50" si="8">P47</f>
        <v>0.5</v>
      </c>
      <c r="Q50" s="23">
        <f t="shared" si="8"/>
        <v>0.5</v>
      </c>
    </row>
    <row r="51" spans="1:38">
      <c r="C51" s="14" t="s">
        <v>210</v>
      </c>
      <c r="D51" s="20" t="s">
        <v>0</v>
      </c>
      <c r="E51" s="11">
        <v>0.03</v>
      </c>
      <c r="I51" s="45" t="s">
        <v>99</v>
      </c>
      <c r="J51" s="46"/>
      <c r="K51" s="46"/>
      <c r="L51" s="46"/>
      <c r="M51" s="46"/>
      <c r="N51" s="19" t="s">
        <v>0</v>
      </c>
      <c r="O51" s="58">
        <v>1</v>
      </c>
      <c r="P51" s="58">
        <v>1</v>
      </c>
      <c r="Q51" s="58">
        <v>1</v>
      </c>
    </row>
    <row r="52" spans="1:38">
      <c r="C52" s="14" t="s">
        <v>122</v>
      </c>
      <c r="D52" s="20" t="s">
        <v>0</v>
      </c>
      <c r="E52" s="11">
        <v>0.1</v>
      </c>
      <c r="F52" s="11"/>
      <c r="G52" s="95">
        <f>E52+F52</f>
        <v>0.1</v>
      </c>
      <c r="I52" s="45" t="s">
        <v>34</v>
      </c>
      <c r="J52" s="46"/>
      <c r="K52" s="46"/>
      <c r="L52" s="46"/>
      <c r="M52" s="46"/>
      <c r="N52" s="19"/>
      <c r="O52" s="27" t="s">
        <v>218</v>
      </c>
      <c r="P52" s="27" t="s">
        <v>218</v>
      </c>
      <c r="Q52" s="27" t="s">
        <v>218</v>
      </c>
      <c r="R52" s="132"/>
    </row>
    <row r="55" spans="1:38">
      <c r="C55" s="12"/>
      <c r="D55" s="40"/>
      <c r="E55" s="40"/>
    </row>
    <row r="57" spans="1:38">
      <c r="A57" s="36" t="s">
        <v>207</v>
      </c>
      <c r="B57" s="36"/>
      <c r="C57" s="37"/>
      <c r="D57" s="37"/>
      <c r="E57" s="37"/>
      <c r="F57" s="37"/>
      <c r="G57" s="37"/>
    </row>
    <row r="59" spans="1:38" hidden="1" outlineLevel="1">
      <c r="F59" s="9" t="s">
        <v>1</v>
      </c>
      <c r="G59" s="44" t="s">
        <v>21</v>
      </c>
      <c r="H59" s="44">
        <f>H$6</f>
        <v>2020</v>
      </c>
      <c r="I59" s="44">
        <f t="shared" ref="I59:AL59" si="9">I$6</f>
        <v>2021</v>
      </c>
      <c r="J59" s="44">
        <f t="shared" si="9"/>
        <v>2022</v>
      </c>
      <c r="K59" s="44">
        <f t="shared" si="9"/>
        <v>2023</v>
      </c>
      <c r="L59" s="44">
        <f t="shared" si="9"/>
        <v>2024</v>
      </c>
      <c r="M59" s="44">
        <f t="shared" si="9"/>
        <v>2025</v>
      </c>
      <c r="N59" s="44">
        <f t="shared" si="9"/>
        <v>2026</v>
      </c>
      <c r="O59" s="44">
        <f t="shared" si="9"/>
        <v>2027</v>
      </c>
      <c r="P59" s="44">
        <f t="shared" si="9"/>
        <v>2028</v>
      </c>
      <c r="Q59" s="44">
        <f t="shared" si="9"/>
        <v>2029</v>
      </c>
      <c r="R59" s="44">
        <f t="shared" si="9"/>
        <v>2030</v>
      </c>
      <c r="S59" s="44">
        <f t="shared" si="9"/>
        <v>2031</v>
      </c>
      <c r="T59" s="44">
        <f t="shared" si="9"/>
        <v>2032</v>
      </c>
      <c r="U59" s="44">
        <f t="shared" si="9"/>
        <v>2033</v>
      </c>
      <c r="V59" s="44">
        <f t="shared" si="9"/>
        <v>2034</v>
      </c>
      <c r="W59" s="44">
        <f t="shared" si="9"/>
        <v>2035</v>
      </c>
      <c r="X59" s="44">
        <f t="shared" si="9"/>
        <v>2036</v>
      </c>
      <c r="Y59" s="44">
        <f t="shared" si="9"/>
        <v>2037</v>
      </c>
      <c r="Z59" s="44">
        <f t="shared" si="9"/>
        <v>2038</v>
      </c>
      <c r="AA59" s="44">
        <f t="shared" si="9"/>
        <v>2039</v>
      </c>
      <c r="AB59" s="44">
        <f t="shared" si="9"/>
        <v>2040</v>
      </c>
      <c r="AC59" s="44">
        <f t="shared" si="9"/>
        <v>2041</v>
      </c>
      <c r="AD59" s="44">
        <f t="shared" si="9"/>
        <v>2042</v>
      </c>
      <c r="AE59" s="44">
        <f t="shared" si="9"/>
        <v>2043</v>
      </c>
      <c r="AF59" s="44">
        <f t="shared" si="9"/>
        <v>2044</v>
      </c>
      <c r="AG59" s="44">
        <f t="shared" si="9"/>
        <v>2045</v>
      </c>
      <c r="AH59" s="44">
        <f t="shared" si="9"/>
        <v>2046</v>
      </c>
      <c r="AI59" s="44">
        <f t="shared" si="9"/>
        <v>2047</v>
      </c>
      <c r="AJ59" s="44">
        <f t="shared" si="9"/>
        <v>2048</v>
      </c>
      <c r="AK59" s="44">
        <f t="shared" si="9"/>
        <v>2049</v>
      </c>
      <c r="AL59" s="44">
        <f t="shared" si="9"/>
        <v>2050</v>
      </c>
    </row>
    <row r="60" spans="1:38" hidden="1" outlineLevel="1">
      <c r="C60" s="43" t="s">
        <v>97</v>
      </c>
      <c r="D60" s="3"/>
      <c r="E60" s="3"/>
      <c r="F60" s="47" t="s">
        <v>88</v>
      </c>
      <c r="G60" s="18">
        <f>SUM(H60:AL60)</f>
        <v>9225</v>
      </c>
      <c r="H60" s="13">
        <v>1500</v>
      </c>
      <c r="I60" s="13">
        <v>1500</v>
      </c>
      <c r="J60" s="13">
        <v>1500</v>
      </c>
      <c r="K60" s="13">
        <v>1500</v>
      </c>
      <c r="L60" s="13">
        <v>1500</v>
      </c>
      <c r="M60" s="13">
        <v>1500</v>
      </c>
      <c r="N60" s="13">
        <v>225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1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</row>
    <row r="61" spans="1:38" hidden="1" outlineLevel="1"/>
    <row r="62" spans="1:38" hidden="1" outlineLevel="1" collapsed="1"/>
    <row r="63" spans="1:38" collapsed="1">
      <c r="A63" s="36" t="s">
        <v>208</v>
      </c>
      <c r="B63" s="36"/>
      <c r="C63" s="37"/>
      <c r="D63" s="37"/>
      <c r="E63" s="37"/>
      <c r="F63" s="37"/>
      <c r="G63" s="37"/>
    </row>
    <row r="65" spans="2:38">
      <c r="B65" s="50" t="s">
        <v>209</v>
      </c>
      <c r="C65" s="50"/>
      <c r="D65" s="51"/>
      <c r="E65" s="52"/>
      <c r="F65" s="51"/>
    </row>
    <row r="66" spans="2:38" hidden="1" outlineLevel="1">
      <c r="C66" s="33" t="s">
        <v>8</v>
      </c>
    </row>
    <row r="67" spans="2:38" hidden="1" outlineLevel="1">
      <c r="C67" s="33" t="s">
        <v>10</v>
      </c>
    </row>
    <row r="68" spans="2:38" hidden="1" outlineLevel="1"/>
    <row r="69" spans="2:38" hidden="1" outlineLevel="1">
      <c r="C69" s="34" t="s">
        <v>115</v>
      </c>
      <c r="D69" s="41"/>
      <c r="F69" s="74" t="s">
        <v>1</v>
      </c>
      <c r="G69" s="75" t="s">
        <v>21</v>
      </c>
      <c r="H69" s="44">
        <f>H$6</f>
        <v>2020</v>
      </c>
      <c r="I69" s="44">
        <f t="shared" ref="I69:AL69" si="10">I$6</f>
        <v>2021</v>
      </c>
      <c r="J69" s="44">
        <f t="shared" si="10"/>
        <v>2022</v>
      </c>
      <c r="K69" s="44">
        <f t="shared" si="10"/>
        <v>2023</v>
      </c>
      <c r="L69" s="44">
        <f t="shared" si="10"/>
        <v>2024</v>
      </c>
      <c r="M69" s="44">
        <f t="shared" si="10"/>
        <v>2025</v>
      </c>
      <c r="N69" s="44">
        <f t="shared" si="10"/>
        <v>2026</v>
      </c>
      <c r="O69" s="44">
        <f t="shared" si="10"/>
        <v>2027</v>
      </c>
      <c r="P69" s="44">
        <f t="shared" si="10"/>
        <v>2028</v>
      </c>
      <c r="Q69" s="44">
        <f t="shared" si="10"/>
        <v>2029</v>
      </c>
      <c r="R69" s="44">
        <f t="shared" si="10"/>
        <v>2030</v>
      </c>
      <c r="S69" s="44">
        <f t="shared" si="10"/>
        <v>2031</v>
      </c>
      <c r="T69" s="44">
        <f t="shared" si="10"/>
        <v>2032</v>
      </c>
      <c r="U69" s="44">
        <f t="shared" si="10"/>
        <v>2033</v>
      </c>
      <c r="V69" s="44">
        <f t="shared" si="10"/>
        <v>2034</v>
      </c>
      <c r="W69" s="44">
        <f t="shared" si="10"/>
        <v>2035</v>
      </c>
      <c r="X69" s="44">
        <f t="shared" si="10"/>
        <v>2036</v>
      </c>
      <c r="Y69" s="44">
        <f t="shared" si="10"/>
        <v>2037</v>
      </c>
      <c r="Z69" s="44">
        <f t="shared" si="10"/>
        <v>2038</v>
      </c>
      <c r="AA69" s="44">
        <f t="shared" si="10"/>
        <v>2039</v>
      </c>
      <c r="AB69" s="44">
        <f t="shared" si="10"/>
        <v>2040</v>
      </c>
      <c r="AC69" s="44">
        <f t="shared" si="10"/>
        <v>2041</v>
      </c>
      <c r="AD69" s="44">
        <f t="shared" si="10"/>
        <v>2042</v>
      </c>
      <c r="AE69" s="44">
        <f t="shared" si="10"/>
        <v>2043</v>
      </c>
      <c r="AF69" s="44">
        <f t="shared" si="10"/>
        <v>2044</v>
      </c>
      <c r="AG69" s="44">
        <f t="shared" si="10"/>
        <v>2045</v>
      </c>
      <c r="AH69" s="44">
        <f t="shared" si="10"/>
        <v>2046</v>
      </c>
      <c r="AI69" s="44">
        <f t="shared" si="10"/>
        <v>2047</v>
      </c>
      <c r="AJ69" s="44">
        <f t="shared" si="10"/>
        <v>2048</v>
      </c>
      <c r="AK69" s="44">
        <f t="shared" si="10"/>
        <v>2049</v>
      </c>
      <c r="AL69" s="44">
        <f t="shared" si="10"/>
        <v>2050</v>
      </c>
    </row>
    <row r="70" spans="2:38" hidden="1" outlineLevel="1">
      <c r="C70" s="24" t="s">
        <v>14</v>
      </c>
      <c r="D70" s="3"/>
      <c r="E70" s="3"/>
      <c r="F70" s="47" t="s">
        <v>46</v>
      </c>
      <c r="G70" s="62">
        <f>SUM(H70:AL70)</f>
        <v>0</v>
      </c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</row>
    <row r="71" spans="2:38" hidden="1" outlineLevel="1">
      <c r="C71" s="24" t="s">
        <v>15</v>
      </c>
      <c r="D71" s="3"/>
      <c r="E71" s="3"/>
      <c r="F71" s="47" t="s">
        <v>46</v>
      </c>
      <c r="G71" s="62">
        <f>SUM(H71:AL71)</f>
        <v>0</v>
      </c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</row>
    <row r="72" spans="2:38" hidden="1" outlineLevel="1">
      <c r="C72" s="24" t="s">
        <v>56</v>
      </c>
      <c r="D72" s="3"/>
      <c r="E72" s="39">
        <f>$O$14</f>
        <v>2020</v>
      </c>
      <c r="F72" s="47" t="s">
        <v>46</v>
      </c>
      <c r="G72" s="62">
        <f>SUM(H72:AL72)</f>
        <v>0</v>
      </c>
      <c r="H72" s="62">
        <f t="shared" ref="H72:AL72" si="11">-IF(H69=$E72,$G$17,0)</f>
        <v>0</v>
      </c>
      <c r="I72" s="62">
        <f t="shared" ref="I72:Q72" si="12">-IF(I69=$E72,$G$17,0)</f>
        <v>0</v>
      </c>
      <c r="J72" s="62">
        <f t="shared" si="12"/>
        <v>0</v>
      </c>
      <c r="K72" s="62">
        <f t="shared" si="12"/>
        <v>0</v>
      </c>
      <c r="L72" s="62">
        <f t="shared" si="12"/>
        <v>0</v>
      </c>
      <c r="M72" s="62">
        <f t="shared" si="12"/>
        <v>0</v>
      </c>
      <c r="N72" s="62">
        <f t="shared" si="12"/>
        <v>0</v>
      </c>
      <c r="O72" s="62">
        <f t="shared" si="12"/>
        <v>0</v>
      </c>
      <c r="P72" s="62">
        <f t="shared" si="12"/>
        <v>0</v>
      </c>
      <c r="Q72" s="62">
        <f t="shared" si="12"/>
        <v>0</v>
      </c>
      <c r="R72" s="62">
        <f t="shared" si="11"/>
        <v>0</v>
      </c>
      <c r="S72" s="62">
        <f t="shared" si="11"/>
        <v>0</v>
      </c>
      <c r="T72" s="62">
        <f t="shared" si="11"/>
        <v>0</v>
      </c>
      <c r="U72" s="62">
        <f t="shared" si="11"/>
        <v>0</v>
      </c>
      <c r="V72" s="62">
        <f t="shared" si="11"/>
        <v>0</v>
      </c>
      <c r="W72" s="62">
        <f t="shared" si="11"/>
        <v>0</v>
      </c>
      <c r="X72" s="62">
        <f t="shared" si="11"/>
        <v>0</v>
      </c>
      <c r="Y72" s="62">
        <f t="shared" si="11"/>
        <v>0</v>
      </c>
      <c r="Z72" s="62">
        <f t="shared" si="11"/>
        <v>0</v>
      </c>
      <c r="AA72" s="62">
        <f t="shared" si="11"/>
        <v>0</v>
      </c>
      <c r="AB72" s="62">
        <f t="shared" si="11"/>
        <v>0</v>
      </c>
      <c r="AC72" s="62">
        <f t="shared" si="11"/>
        <v>0</v>
      </c>
      <c r="AD72" s="62">
        <f t="shared" si="11"/>
        <v>0</v>
      </c>
      <c r="AE72" s="62">
        <f t="shared" si="11"/>
        <v>0</v>
      </c>
      <c r="AF72" s="62">
        <f t="shared" si="11"/>
        <v>0</v>
      </c>
      <c r="AG72" s="62">
        <f t="shared" si="11"/>
        <v>0</v>
      </c>
      <c r="AH72" s="62">
        <f t="shared" si="11"/>
        <v>0</v>
      </c>
      <c r="AI72" s="62">
        <f t="shared" si="11"/>
        <v>0</v>
      </c>
      <c r="AJ72" s="62">
        <f t="shared" si="11"/>
        <v>0</v>
      </c>
      <c r="AK72" s="62">
        <f t="shared" si="11"/>
        <v>0</v>
      </c>
      <c r="AL72" s="62">
        <f t="shared" si="11"/>
        <v>0</v>
      </c>
    </row>
    <row r="73" spans="2:38" hidden="1" outlineLevel="1">
      <c r="C73" s="24" t="s">
        <v>51</v>
      </c>
      <c r="D73" s="3"/>
      <c r="E73" s="3"/>
      <c r="F73" s="47" t="s">
        <v>25</v>
      </c>
      <c r="G73" s="18">
        <f>SUM(H73:AL73)</f>
        <v>0</v>
      </c>
      <c r="H73" s="18">
        <f>IFERROR((($G$13*$O$17)/$O$18)*12*H74,0)</f>
        <v>0</v>
      </c>
      <c r="I73" s="18">
        <f t="shared" ref="I73:AL73" si="13">IFERROR((($G$13*$O$17)/$O$18)*12*I74,0)</f>
        <v>0</v>
      </c>
      <c r="J73" s="18">
        <f t="shared" si="13"/>
        <v>0</v>
      </c>
      <c r="K73" s="18">
        <f t="shared" si="13"/>
        <v>0</v>
      </c>
      <c r="L73" s="18">
        <f t="shared" si="13"/>
        <v>0</v>
      </c>
      <c r="M73" s="18">
        <f t="shared" si="13"/>
        <v>0</v>
      </c>
      <c r="N73" s="18">
        <f t="shared" si="13"/>
        <v>0</v>
      </c>
      <c r="O73" s="18">
        <f t="shared" si="13"/>
        <v>0</v>
      </c>
      <c r="P73" s="18">
        <f t="shared" si="13"/>
        <v>0</v>
      </c>
      <c r="Q73" s="18">
        <f t="shared" si="13"/>
        <v>0</v>
      </c>
      <c r="R73" s="18">
        <f t="shared" si="13"/>
        <v>0</v>
      </c>
      <c r="S73" s="18">
        <f t="shared" si="13"/>
        <v>0</v>
      </c>
      <c r="T73" s="18">
        <f t="shared" si="13"/>
        <v>0</v>
      </c>
      <c r="U73" s="18">
        <f t="shared" si="13"/>
        <v>0</v>
      </c>
      <c r="V73" s="18">
        <f t="shared" si="13"/>
        <v>0</v>
      </c>
      <c r="W73" s="18">
        <f t="shared" si="13"/>
        <v>0</v>
      </c>
      <c r="X73" s="18">
        <f t="shared" si="13"/>
        <v>0</v>
      </c>
      <c r="Y73" s="18">
        <f t="shared" si="13"/>
        <v>0</v>
      </c>
      <c r="Z73" s="18">
        <f t="shared" si="13"/>
        <v>0</v>
      </c>
      <c r="AA73" s="18">
        <f t="shared" si="13"/>
        <v>0</v>
      </c>
      <c r="AB73" s="18">
        <f t="shared" si="13"/>
        <v>0</v>
      </c>
      <c r="AC73" s="18">
        <f t="shared" si="13"/>
        <v>0</v>
      </c>
      <c r="AD73" s="18">
        <f t="shared" si="13"/>
        <v>0</v>
      </c>
      <c r="AE73" s="18">
        <f t="shared" si="13"/>
        <v>0</v>
      </c>
      <c r="AF73" s="18">
        <f t="shared" si="13"/>
        <v>0</v>
      </c>
      <c r="AG73" s="18">
        <f t="shared" si="13"/>
        <v>0</v>
      </c>
      <c r="AH73" s="18">
        <f t="shared" si="13"/>
        <v>0</v>
      </c>
      <c r="AI73" s="18">
        <f t="shared" si="13"/>
        <v>0</v>
      </c>
      <c r="AJ73" s="18">
        <f t="shared" si="13"/>
        <v>0</v>
      </c>
      <c r="AK73" s="18">
        <f t="shared" si="13"/>
        <v>0</v>
      </c>
      <c r="AL73" s="18">
        <f t="shared" si="13"/>
        <v>0</v>
      </c>
    </row>
    <row r="74" spans="2:38" hidden="1" outlineLevel="1">
      <c r="C74" s="43" t="s">
        <v>138</v>
      </c>
      <c r="D74" s="39" t="str">
        <f>$N$15</f>
        <v>Q1</v>
      </c>
      <c r="E74" s="39">
        <f>$O$15</f>
        <v>2020</v>
      </c>
      <c r="F74" s="47"/>
      <c r="G74" s="42"/>
      <c r="H74" s="42">
        <f>IF(H69=$E74,INDEX(Permanent!$E$2:$E$5,MATCH($D74,Permanent!$B$2:$B$5,FALSE)),IF(H69&gt;$E74,1,0))</f>
        <v>1</v>
      </c>
      <c r="I74" s="42">
        <f>IF(I69=$E74,INDEX(Permanent!$E$2:$E$5,MATCH($D74,Permanent!$B$2:$B$5,FALSE)),IF(I69&gt;$E74,1,0))</f>
        <v>1</v>
      </c>
      <c r="J74" s="42">
        <f>IF(J69=$E74,INDEX(Permanent!$E$2:$E$5,MATCH($D74,Permanent!$B$2:$B$5,FALSE)),IF(J69&gt;$E74,1,0))</f>
        <v>1</v>
      </c>
      <c r="K74" s="42">
        <f>IF(K69=$E74,INDEX(Permanent!$E$2:$E$5,MATCH($D74,Permanent!$B$2:$B$5,FALSE)),IF(K69&gt;$E74,1,0))</f>
        <v>1</v>
      </c>
      <c r="L74" s="42">
        <f>IF(L69=$E74,INDEX(Permanent!$E$2:$E$5,MATCH($D74,Permanent!$B$2:$B$5,FALSE)),IF(L69&gt;$E74,1,0))</f>
        <v>1</v>
      </c>
      <c r="M74" s="42">
        <f>IF(M69=$E74,INDEX(Permanent!$E$2:$E$5,MATCH($D74,Permanent!$B$2:$B$5,FALSE)),IF(M69&gt;$E74,1,0))</f>
        <v>1</v>
      </c>
      <c r="N74" s="42">
        <f>IF(N69=$E74,INDEX(Permanent!$E$2:$E$5,MATCH($D74,Permanent!$B$2:$B$5,FALSE)),IF(N69&gt;$E74,1,0))</f>
        <v>1</v>
      </c>
      <c r="O74" s="42">
        <f>IF(O69=$E74,INDEX(Permanent!$E$2:$E$5,MATCH($D74,Permanent!$B$2:$B$5,FALSE)),IF(O69&gt;$E74,1,0))</f>
        <v>1</v>
      </c>
      <c r="P74" s="42">
        <f>IF(P69=$E74,INDEX(Permanent!$E$2:$E$5,MATCH($D74,Permanent!$B$2:$B$5,FALSE)),IF(P69&gt;$E74,1,0))</f>
        <v>1</v>
      </c>
      <c r="Q74" s="42">
        <f>IF(Q69=$E74,INDEX(Permanent!$E$2:$E$5,MATCH($D74,Permanent!$B$2:$B$5,FALSE)),IF(Q69&gt;$E74,1,0))</f>
        <v>1</v>
      </c>
      <c r="R74" s="42">
        <f>IF(R69=$E74,INDEX(Permanent!$E$2:$E$5,MATCH($D74,Permanent!$B$2:$B$5,FALSE)),IF(R69&gt;$E74,1,0))</f>
        <v>1</v>
      </c>
      <c r="S74" s="42">
        <f>IF(S69=$E74,INDEX(Permanent!$E$2:$E$5,MATCH($D74,Permanent!$B$2:$B$5,FALSE)),IF(S69&gt;$E74,1,0))</f>
        <v>1</v>
      </c>
      <c r="T74" s="42">
        <f>IF(T69=$E74,INDEX(Permanent!$E$2:$E$5,MATCH($D74,Permanent!$B$2:$B$5,FALSE)),IF(T69&gt;$E74,1,0))</f>
        <v>1</v>
      </c>
      <c r="U74" s="42">
        <f>IF(U69=$E74,INDEX(Permanent!$E$2:$E$5,MATCH($D74,Permanent!$B$2:$B$5,FALSE)),IF(U69&gt;$E74,1,0))</f>
        <v>1</v>
      </c>
      <c r="V74" s="42">
        <f>IF(V69=$E74,INDEX(Permanent!$E$2:$E$5,MATCH($D74,Permanent!$B$2:$B$5,FALSE)),IF(V69&gt;$E74,1,0))</f>
        <v>1</v>
      </c>
      <c r="W74" s="42">
        <f>IF(W69=$E74,INDEX(Permanent!$E$2:$E$5,MATCH($D74,Permanent!$B$2:$B$5,FALSE)),IF(W69&gt;$E74,1,0))</f>
        <v>1</v>
      </c>
      <c r="X74" s="42">
        <f>IF(X69=$E74,INDEX(Permanent!$E$2:$E$5,MATCH($D74,Permanent!$B$2:$B$5,FALSE)),IF(X69&gt;$E74,1,0))</f>
        <v>1</v>
      </c>
      <c r="Y74" s="42">
        <f>IF(Y69=$E74,INDEX(Permanent!$E$2:$E$5,MATCH($D74,Permanent!$B$2:$B$5,FALSE)),IF(Y69&gt;$E74,1,0))</f>
        <v>1</v>
      </c>
      <c r="Z74" s="42">
        <f>IF(Z69=$E74,INDEX(Permanent!$E$2:$E$5,MATCH($D74,Permanent!$B$2:$B$5,FALSE)),IF(Z69&gt;$E74,1,0))</f>
        <v>1</v>
      </c>
      <c r="AA74" s="42">
        <f>IF(AA69=$E74,INDEX(Permanent!$E$2:$E$5,MATCH($D74,Permanent!$B$2:$B$5,FALSE)),IF(AA69&gt;$E74,1,0))</f>
        <v>1</v>
      </c>
      <c r="AB74" s="42">
        <f>IF(AB69=$E74,INDEX(Permanent!$E$2:$E$5,MATCH($D74,Permanent!$B$2:$B$5,FALSE)),IF(AB69&gt;$E74,1,0))</f>
        <v>1</v>
      </c>
      <c r="AC74" s="42">
        <f>IF(AC69=$E74,INDEX(Permanent!$E$2:$E$5,MATCH($D74,Permanent!$B$2:$B$5,FALSE)),IF(AC69&gt;$E74,1,0))</f>
        <v>1</v>
      </c>
      <c r="AD74" s="42">
        <f>IF(AD69=$E74,INDEX(Permanent!$E$2:$E$5,MATCH($D74,Permanent!$B$2:$B$5,FALSE)),IF(AD69&gt;$E74,1,0))</f>
        <v>1</v>
      </c>
      <c r="AE74" s="42">
        <f>IF(AE69=$E74,INDEX(Permanent!$E$2:$E$5,MATCH($D74,Permanent!$B$2:$B$5,FALSE)),IF(AE69&gt;$E74,1,0))</f>
        <v>1</v>
      </c>
      <c r="AF74" s="42">
        <f>IF(AF69=$E74,INDEX(Permanent!$E$2:$E$5,MATCH($D74,Permanent!$B$2:$B$5,FALSE)),IF(AF69&gt;$E74,1,0))</f>
        <v>1</v>
      </c>
      <c r="AG74" s="42">
        <f>IF(AG69=$E74,INDEX(Permanent!$E$2:$E$5,MATCH($D74,Permanent!$B$2:$B$5,FALSE)),IF(AG69&gt;$E74,1,0))</f>
        <v>1</v>
      </c>
      <c r="AH74" s="42">
        <f>IF(AH69=$E74,INDEX(Permanent!$E$2:$E$5,MATCH($D74,Permanent!$B$2:$B$5,FALSE)),IF(AH69&gt;$E74,1,0))</f>
        <v>1</v>
      </c>
      <c r="AI74" s="42">
        <f>IF(AI69=$E74,INDEX(Permanent!$E$2:$E$5,MATCH($D74,Permanent!$B$2:$B$5,FALSE)),IF(AI69&gt;$E74,1,0))</f>
        <v>1</v>
      </c>
      <c r="AJ74" s="42">
        <f>IF(AJ69=$E74,INDEX(Permanent!$E$2:$E$5,MATCH($D74,Permanent!$B$2:$B$5,FALSE)),IF(AJ69&gt;$E74,1,0))</f>
        <v>1</v>
      </c>
      <c r="AK74" s="42">
        <f>IF(AK69=$E74,INDEX(Permanent!$E$2:$E$5,MATCH($D74,Permanent!$B$2:$B$5,FALSE)),IF(AK69&gt;$E74,1,0))</f>
        <v>1</v>
      </c>
      <c r="AL74" s="42">
        <f>IF(AL69=$E74,INDEX(Permanent!$E$2:$E$5,MATCH($D74,Permanent!$B$2:$B$5,FALSE)),IF(AL69&gt;$E74,1,0))</f>
        <v>1</v>
      </c>
    </row>
    <row r="75" spans="2:38" hidden="1" outlineLevel="1">
      <c r="C75" s="43" t="s">
        <v>139</v>
      </c>
      <c r="D75" s="3"/>
      <c r="E75" s="3"/>
      <c r="F75" s="47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</row>
    <row r="76" spans="2:38" hidden="1" outlineLevel="1">
      <c r="C76" s="24" t="s">
        <v>16</v>
      </c>
      <c r="D76" s="3"/>
      <c r="E76" s="3"/>
      <c r="F76" s="47" t="s">
        <v>46</v>
      </c>
      <c r="G76" s="28">
        <f>SUM(H76:AL76)</f>
        <v>0</v>
      </c>
      <c r="H76" s="28">
        <f>-H73*($G$11*$O$19)/1000000</f>
        <v>0</v>
      </c>
      <c r="I76" s="28">
        <f t="shared" ref="I76:AL76" si="14">-I73*($G$11*$O$19)/1000000</f>
        <v>0</v>
      </c>
      <c r="J76" s="28">
        <f t="shared" si="14"/>
        <v>0</v>
      </c>
      <c r="K76" s="28">
        <f t="shared" si="14"/>
        <v>0</v>
      </c>
      <c r="L76" s="28">
        <f t="shared" si="14"/>
        <v>0</v>
      </c>
      <c r="M76" s="28">
        <f t="shared" si="14"/>
        <v>0</v>
      </c>
      <c r="N76" s="28">
        <f t="shared" si="14"/>
        <v>0</v>
      </c>
      <c r="O76" s="28">
        <f t="shared" si="14"/>
        <v>0</v>
      </c>
      <c r="P76" s="28">
        <f t="shared" si="14"/>
        <v>0</v>
      </c>
      <c r="Q76" s="28">
        <f t="shared" si="14"/>
        <v>0</v>
      </c>
      <c r="R76" s="28">
        <f t="shared" si="14"/>
        <v>0</v>
      </c>
      <c r="S76" s="28">
        <f t="shared" si="14"/>
        <v>0</v>
      </c>
      <c r="T76" s="28">
        <f t="shared" si="14"/>
        <v>0</v>
      </c>
      <c r="U76" s="28">
        <f t="shared" si="14"/>
        <v>0</v>
      </c>
      <c r="V76" s="28">
        <f t="shared" si="14"/>
        <v>0</v>
      </c>
      <c r="W76" s="28">
        <f t="shared" si="14"/>
        <v>0</v>
      </c>
      <c r="X76" s="28">
        <f t="shared" si="14"/>
        <v>0</v>
      </c>
      <c r="Y76" s="28">
        <f t="shared" si="14"/>
        <v>0</v>
      </c>
      <c r="Z76" s="28">
        <f t="shared" si="14"/>
        <v>0</v>
      </c>
      <c r="AA76" s="28">
        <f t="shared" si="14"/>
        <v>0</v>
      </c>
      <c r="AB76" s="28">
        <f t="shared" si="14"/>
        <v>0</v>
      </c>
      <c r="AC76" s="28">
        <f t="shared" si="14"/>
        <v>0</v>
      </c>
      <c r="AD76" s="28">
        <f t="shared" si="14"/>
        <v>0</v>
      </c>
      <c r="AE76" s="28">
        <f t="shared" si="14"/>
        <v>0</v>
      </c>
      <c r="AF76" s="28">
        <f t="shared" si="14"/>
        <v>0</v>
      </c>
      <c r="AG76" s="28">
        <f t="shared" si="14"/>
        <v>0</v>
      </c>
      <c r="AH76" s="28">
        <f t="shared" si="14"/>
        <v>0</v>
      </c>
      <c r="AI76" s="28">
        <f t="shared" si="14"/>
        <v>0</v>
      </c>
      <c r="AJ76" s="28">
        <f t="shared" si="14"/>
        <v>0</v>
      </c>
      <c r="AK76" s="28">
        <f t="shared" si="14"/>
        <v>0</v>
      </c>
      <c r="AL76" s="28">
        <f t="shared" si="14"/>
        <v>0</v>
      </c>
    </row>
    <row r="77" spans="2:38" hidden="1" outlineLevel="1">
      <c r="C77" s="24" t="s">
        <v>57</v>
      </c>
      <c r="D77" s="39" t="str">
        <f>INDEX(Permanent!$B$2:$B$69,MATCH(D74&amp;" "&amp;E74,Permanent!$D$2:$D$69,FALSE)+$G$19)</f>
        <v>Q3</v>
      </c>
      <c r="E77" s="39">
        <f>ROUND(INDEX(Permanent!$C$2:$C$69,MATCH(D74&amp;" "&amp;E74,Permanent!$D$2:$D$69,FALSE)+$G$19),0)</f>
        <v>2020</v>
      </c>
      <c r="F77" s="47" t="s">
        <v>46</v>
      </c>
      <c r="G77" s="28">
        <f>-$G$18</f>
        <v>0</v>
      </c>
      <c r="H77" s="28">
        <f t="shared" ref="H77:AC77" si="15">H78/SUM($H78:$AC78)*$G77</f>
        <v>0</v>
      </c>
      <c r="I77" s="28">
        <f t="shared" ref="I77:Q77" si="16">I78/SUM($H78:$AC78)*$G77</f>
        <v>0</v>
      </c>
      <c r="J77" s="28">
        <f t="shared" si="16"/>
        <v>0</v>
      </c>
      <c r="K77" s="28">
        <f t="shared" si="16"/>
        <v>0</v>
      </c>
      <c r="L77" s="28">
        <f t="shared" si="16"/>
        <v>0</v>
      </c>
      <c r="M77" s="28">
        <f t="shared" si="16"/>
        <v>0</v>
      </c>
      <c r="N77" s="28">
        <f t="shared" si="16"/>
        <v>0</v>
      </c>
      <c r="O77" s="28">
        <f t="shared" si="16"/>
        <v>0</v>
      </c>
      <c r="P77" s="28">
        <f t="shared" si="16"/>
        <v>0</v>
      </c>
      <c r="Q77" s="28">
        <f t="shared" si="16"/>
        <v>0</v>
      </c>
      <c r="R77" s="28">
        <f t="shared" si="15"/>
        <v>0</v>
      </c>
      <c r="S77" s="28">
        <f t="shared" si="15"/>
        <v>0</v>
      </c>
      <c r="T77" s="28">
        <f t="shared" si="15"/>
        <v>0</v>
      </c>
      <c r="U77" s="28">
        <f t="shared" si="15"/>
        <v>0</v>
      </c>
      <c r="V77" s="28">
        <f t="shared" si="15"/>
        <v>0</v>
      </c>
      <c r="W77" s="28">
        <f t="shared" si="15"/>
        <v>0</v>
      </c>
      <c r="X77" s="28">
        <f t="shared" si="15"/>
        <v>0</v>
      </c>
      <c r="Y77" s="28">
        <f t="shared" si="15"/>
        <v>0</v>
      </c>
      <c r="Z77" s="28">
        <f t="shared" si="15"/>
        <v>0</v>
      </c>
      <c r="AA77" s="28">
        <f t="shared" si="15"/>
        <v>0</v>
      </c>
      <c r="AB77" s="28">
        <f t="shared" si="15"/>
        <v>0</v>
      </c>
      <c r="AC77" s="28">
        <f t="shared" si="15"/>
        <v>0</v>
      </c>
      <c r="AD77" s="28">
        <f t="shared" ref="AD77" si="17">AD78/SUM($H78:$AC78)*$G77</f>
        <v>0</v>
      </c>
      <c r="AE77" s="28">
        <f t="shared" ref="AE77" si="18">AE78/SUM($H78:$AC78)*$G77</f>
        <v>0</v>
      </c>
      <c r="AF77" s="28">
        <f t="shared" ref="AF77" si="19">AF78/SUM($H78:$AC78)*$G77</f>
        <v>0</v>
      </c>
      <c r="AG77" s="28">
        <f t="shared" ref="AG77" si="20">AG78/SUM($H78:$AC78)*$G77</f>
        <v>0</v>
      </c>
      <c r="AH77" s="28">
        <f t="shared" ref="AH77" si="21">AH78/SUM($H78:$AC78)*$G77</f>
        <v>0</v>
      </c>
      <c r="AI77" s="28">
        <f t="shared" ref="AI77" si="22">AI78/SUM($H78:$AC78)*$G77</f>
        <v>0</v>
      </c>
      <c r="AJ77" s="28">
        <f t="shared" ref="AJ77" si="23">AJ78/SUM($H78:$AC78)*$G77</f>
        <v>0</v>
      </c>
      <c r="AK77" s="28">
        <f t="shared" ref="AK77" si="24">AK78/SUM($H78:$AC78)*$G77</f>
        <v>0</v>
      </c>
      <c r="AL77" s="28">
        <f t="shared" ref="AL77" si="25">AL78/SUM($H78:$AC78)*$G77</f>
        <v>0</v>
      </c>
    </row>
    <row r="78" spans="2:38" hidden="1" outlineLevel="1">
      <c r="C78" s="43" t="s">
        <v>65</v>
      </c>
      <c r="D78" s="39" t="str">
        <f>INDEX(Permanent!$B$2:$B$69,MATCH(D74&amp;" "&amp;E74,Permanent!$D$2:$D$69,FALSE)-$G$19+$G$20+ROUND($O$18/3,0))</f>
        <v>Q3</v>
      </c>
      <c r="E78" s="39">
        <f>ROUND(INDEX(Permanent!$C$2:$C$69,MATCH(D74&amp;" "&amp;E74,Permanent!$D$2:$D$69,FALSE)-$G$19+$G$20+ROUNDDOWN($O$18/3,0)),0)</f>
        <v>2020</v>
      </c>
      <c r="F78" s="47"/>
      <c r="G78" s="42"/>
      <c r="H78" s="42">
        <f>IF(H69=$E77,INDEX(Permanent!$E$2:$E$5,MATCH($D77,Permanent!$B$2:$B$5,FALSE)),IF(AND(H69&gt;$E77,H69&lt;$E78),1,IF(H69=$E78,INDEX(Permanent!$F$2:$F$5,MATCH($D78,Permanent!$B$2:$B$5,FALSE)),0)))</f>
        <v>0.5</v>
      </c>
      <c r="I78" s="42">
        <f>IF(I69=$E77,INDEX(Permanent!$E$2:$E$5,MATCH($D77,Permanent!$B$2:$B$5,FALSE)),IF(AND(I69&gt;$E77,I69&lt;$E78),1,IF(I69=$E78,INDEX(Permanent!$F$2:$F$5,MATCH($D78,Permanent!$B$2:$B$5,FALSE)),0)))</f>
        <v>0</v>
      </c>
      <c r="J78" s="42">
        <f>IF(J69=$E77,INDEX(Permanent!$E$2:$E$5,MATCH($D77,Permanent!$B$2:$B$5,FALSE)),IF(AND(J69&gt;$E77,J69&lt;$E78),1,IF(J69=$E78,INDEX(Permanent!$F$2:$F$5,MATCH($D78,Permanent!$B$2:$B$5,FALSE)),0)))</f>
        <v>0</v>
      </c>
      <c r="K78" s="42">
        <f>IF(K69=$E77,INDEX(Permanent!$E$2:$E$5,MATCH($D77,Permanent!$B$2:$B$5,FALSE)),IF(AND(K69&gt;$E77,K69&lt;$E78),1,IF(K69=$E78,INDEX(Permanent!$F$2:$F$5,MATCH($D78,Permanent!$B$2:$B$5,FALSE)),0)))</f>
        <v>0</v>
      </c>
      <c r="L78" s="42">
        <f>IF(L69=$E77,INDEX(Permanent!$E$2:$E$5,MATCH($D77,Permanent!$B$2:$B$5,FALSE)),IF(AND(L69&gt;$E77,L69&lt;$E78),1,IF(L69=$E78,INDEX(Permanent!$F$2:$F$5,MATCH($D78,Permanent!$B$2:$B$5,FALSE)),0)))</f>
        <v>0</v>
      </c>
      <c r="M78" s="42">
        <f>IF(M69=$E77,INDEX(Permanent!$E$2:$E$5,MATCH($D77,Permanent!$B$2:$B$5,FALSE)),IF(AND(M69&gt;$E77,M69&lt;$E78),1,IF(M69=$E78,INDEX(Permanent!$F$2:$F$5,MATCH($D78,Permanent!$B$2:$B$5,FALSE)),0)))</f>
        <v>0</v>
      </c>
      <c r="N78" s="42">
        <f>IF(N69=$E77,INDEX(Permanent!$E$2:$E$5,MATCH($D77,Permanent!$B$2:$B$5,FALSE)),IF(AND(N69&gt;$E77,N69&lt;$E78),1,IF(N69=$E78,INDEX(Permanent!$F$2:$F$5,MATCH($D78,Permanent!$B$2:$B$5,FALSE)),0)))</f>
        <v>0</v>
      </c>
      <c r="O78" s="42">
        <f>IF(O69=$E77,INDEX(Permanent!$E$2:$E$5,MATCH($D77,Permanent!$B$2:$B$5,FALSE)),IF(AND(O69&gt;$E77,O69&lt;$E78),1,IF(O69=$E78,INDEX(Permanent!$F$2:$F$5,MATCH($D78,Permanent!$B$2:$B$5,FALSE)),0)))</f>
        <v>0</v>
      </c>
      <c r="P78" s="42">
        <f>IF(P69=$E77,INDEX(Permanent!$E$2:$E$5,MATCH($D77,Permanent!$B$2:$B$5,FALSE)),IF(AND(P69&gt;$E77,P69&lt;$E78),1,IF(P69=$E78,INDEX(Permanent!$F$2:$F$5,MATCH($D78,Permanent!$B$2:$B$5,FALSE)),0)))</f>
        <v>0</v>
      </c>
      <c r="Q78" s="42">
        <f>IF(Q69=$E77,INDEX(Permanent!$E$2:$E$5,MATCH($D77,Permanent!$B$2:$B$5,FALSE)),IF(AND(Q69&gt;$E77,Q69&lt;$E78),1,IF(Q69=$E78,INDEX(Permanent!$F$2:$F$5,MATCH($D78,Permanent!$B$2:$B$5,FALSE)),0)))</f>
        <v>0</v>
      </c>
      <c r="R78" s="42">
        <f>IF(R69=$E77,INDEX(Permanent!$E$2:$E$5,MATCH($D77,Permanent!$B$2:$B$5,FALSE)),IF(AND(R69&gt;$E77,R69&lt;$E78),1,IF(R69=$E78,INDEX(Permanent!$F$2:$F$5,MATCH($D78,Permanent!$B$2:$B$5,FALSE)),0)))</f>
        <v>0</v>
      </c>
      <c r="S78" s="42">
        <f>IF(S69=$E77,INDEX(Permanent!$E$2:$E$5,MATCH($D77,Permanent!$B$2:$B$5,FALSE)),IF(AND(S69&gt;$E77,S69&lt;$E78),1,IF(S69=$E78,INDEX(Permanent!$F$2:$F$5,MATCH($D78,Permanent!$B$2:$B$5,FALSE)),0)))</f>
        <v>0</v>
      </c>
      <c r="T78" s="42">
        <f>IF(T69=$E77,INDEX(Permanent!$E$2:$E$5,MATCH($D77,Permanent!$B$2:$B$5,FALSE)),IF(AND(T69&gt;$E77,T69&lt;$E78),1,IF(T69=$E78,INDEX(Permanent!$F$2:$F$5,MATCH($D78,Permanent!$B$2:$B$5,FALSE)),0)))</f>
        <v>0</v>
      </c>
      <c r="U78" s="42">
        <f>IF(U69=$E77,INDEX(Permanent!$E$2:$E$5,MATCH($D77,Permanent!$B$2:$B$5,FALSE)),IF(AND(U69&gt;$E77,U69&lt;$E78),1,IF(U69=$E78,INDEX(Permanent!$F$2:$F$5,MATCH($D78,Permanent!$B$2:$B$5,FALSE)),0)))</f>
        <v>0</v>
      </c>
      <c r="V78" s="42">
        <f>IF(V69=$E77,INDEX(Permanent!$E$2:$E$5,MATCH($D77,Permanent!$B$2:$B$5,FALSE)),IF(AND(V69&gt;$E77,V69&lt;$E78),1,IF(V69=$E78,INDEX(Permanent!$F$2:$F$5,MATCH($D78,Permanent!$B$2:$B$5,FALSE)),0)))</f>
        <v>0</v>
      </c>
      <c r="W78" s="42">
        <f>IF(W69=$E77,INDEX(Permanent!$E$2:$E$5,MATCH($D77,Permanent!$B$2:$B$5,FALSE)),IF(AND(W69&gt;$E77,W69&lt;$E78),1,IF(W69=$E78,INDEX(Permanent!$F$2:$F$5,MATCH($D78,Permanent!$B$2:$B$5,FALSE)),0)))</f>
        <v>0</v>
      </c>
      <c r="X78" s="42">
        <f>IF(X69=$E77,INDEX(Permanent!$E$2:$E$5,MATCH($D77,Permanent!$B$2:$B$5,FALSE)),IF(AND(X69&gt;$E77,X69&lt;$E78),1,IF(X69=$E78,INDEX(Permanent!$F$2:$F$5,MATCH($D78,Permanent!$B$2:$B$5,FALSE)),0)))</f>
        <v>0</v>
      </c>
      <c r="Y78" s="42">
        <f>IF(Y69=$E77,INDEX(Permanent!$E$2:$E$5,MATCH($D77,Permanent!$B$2:$B$5,FALSE)),IF(AND(Y69&gt;$E77,Y69&lt;$E78),1,IF(Y69=$E78,INDEX(Permanent!$F$2:$F$5,MATCH($D78,Permanent!$B$2:$B$5,FALSE)),0)))</f>
        <v>0</v>
      </c>
      <c r="Z78" s="42">
        <f>IF(Z69=$E77,INDEX(Permanent!$E$2:$E$5,MATCH($D77,Permanent!$B$2:$B$5,FALSE)),IF(AND(Z69&gt;$E77,Z69&lt;$E78),1,IF(Z69=$E78,INDEX(Permanent!$F$2:$F$5,MATCH($D78,Permanent!$B$2:$B$5,FALSE)),0)))</f>
        <v>0</v>
      </c>
      <c r="AA78" s="42">
        <f>IF(AA69=$E77,INDEX(Permanent!$E$2:$E$5,MATCH($D77,Permanent!$B$2:$B$5,FALSE)),IF(AND(AA69&gt;$E77,AA69&lt;$E78),1,IF(AA69=$E78,INDEX(Permanent!$F$2:$F$5,MATCH($D78,Permanent!$B$2:$B$5,FALSE)),0)))</f>
        <v>0</v>
      </c>
      <c r="AB78" s="42">
        <f>IF(AB69=$E77,INDEX(Permanent!$E$2:$E$5,MATCH($D77,Permanent!$B$2:$B$5,FALSE)),IF(AND(AB69&gt;$E77,AB69&lt;$E78),1,IF(AB69=$E78,INDEX(Permanent!$F$2:$F$5,MATCH($D78,Permanent!$B$2:$B$5,FALSE)),0)))</f>
        <v>0</v>
      </c>
      <c r="AC78" s="42">
        <f>IF(AC69=$E77,INDEX(Permanent!$E$2:$E$5,MATCH($D77,Permanent!$B$2:$B$5,FALSE)),IF(AND(AC69&gt;$E77,AC69&lt;$E78),1,IF(AC69=$E78,INDEX(Permanent!$F$2:$F$5,MATCH($D78,Permanent!$B$2:$B$5,FALSE)),0)))</f>
        <v>0</v>
      </c>
      <c r="AD78" s="42">
        <f>IF(AD69=$E77,INDEX(Permanent!$E$2:$E$5,MATCH($D77,Permanent!$B$2:$B$5,FALSE)),IF(AND(AD69&gt;$E77,AD69&lt;$E78),1,IF(AD69=$E78,INDEX(Permanent!$F$2:$F$5,MATCH($D78,Permanent!$B$2:$B$5,FALSE)),0)))</f>
        <v>0</v>
      </c>
      <c r="AE78" s="42">
        <f>IF(AE69=$E77,INDEX(Permanent!$E$2:$E$5,MATCH($D77,Permanent!$B$2:$B$5,FALSE)),IF(AND(AE69&gt;$E77,AE69&lt;$E78),1,IF(AE69=$E78,INDEX(Permanent!$F$2:$F$5,MATCH($D78,Permanent!$B$2:$B$5,FALSE)),0)))</f>
        <v>0</v>
      </c>
      <c r="AF78" s="42">
        <f>IF(AF69=$E77,INDEX(Permanent!$E$2:$E$5,MATCH($D77,Permanent!$B$2:$B$5,FALSE)),IF(AND(AF69&gt;$E77,AF69&lt;$E78),1,IF(AF69=$E78,INDEX(Permanent!$F$2:$F$5,MATCH($D78,Permanent!$B$2:$B$5,FALSE)),0)))</f>
        <v>0</v>
      </c>
      <c r="AG78" s="42">
        <f>IF(AG69=$E77,INDEX(Permanent!$E$2:$E$5,MATCH($D77,Permanent!$B$2:$B$5,FALSE)),IF(AND(AG69&gt;$E77,AG69&lt;$E78),1,IF(AG69=$E78,INDEX(Permanent!$F$2:$F$5,MATCH($D78,Permanent!$B$2:$B$5,FALSE)),0)))</f>
        <v>0</v>
      </c>
      <c r="AH78" s="42">
        <f>IF(AH69=$E77,INDEX(Permanent!$E$2:$E$5,MATCH($D77,Permanent!$B$2:$B$5,FALSE)),IF(AND(AH69&gt;$E77,AH69&lt;$E78),1,IF(AH69=$E78,INDEX(Permanent!$F$2:$F$5,MATCH($D78,Permanent!$B$2:$B$5,FALSE)),0)))</f>
        <v>0</v>
      </c>
      <c r="AI78" s="42">
        <f>IF(AI69=$E77,INDEX(Permanent!$E$2:$E$5,MATCH($D77,Permanent!$B$2:$B$5,FALSE)),IF(AND(AI69&gt;$E77,AI69&lt;$E78),1,IF(AI69=$E78,INDEX(Permanent!$F$2:$F$5,MATCH($D78,Permanent!$B$2:$B$5,FALSE)),0)))</f>
        <v>0</v>
      </c>
      <c r="AJ78" s="42">
        <f>IF(AJ69=$E77,INDEX(Permanent!$E$2:$E$5,MATCH($D77,Permanent!$B$2:$B$5,FALSE)),IF(AND(AJ69&gt;$E77,AJ69&lt;$E78),1,IF(AJ69=$E78,INDEX(Permanent!$F$2:$F$5,MATCH($D78,Permanent!$B$2:$B$5,FALSE)),0)))</f>
        <v>0</v>
      </c>
      <c r="AK78" s="42">
        <f>IF(AK69=$E77,INDEX(Permanent!$E$2:$E$5,MATCH($D77,Permanent!$B$2:$B$5,FALSE)),IF(AND(AK69&gt;$E77,AK69&lt;$E78),1,IF(AK69=$E78,INDEX(Permanent!$F$2:$F$5,MATCH($D78,Permanent!$B$2:$B$5,FALSE)),0)))</f>
        <v>0</v>
      </c>
      <c r="AL78" s="42">
        <f>IF(AL69=$E77,INDEX(Permanent!$E$2:$E$5,MATCH($D77,Permanent!$B$2:$B$5,FALSE)),IF(AND(AL69&gt;$E77,AL69&lt;$E78),1,IF(AL69=$E78,INDEX(Permanent!$F$2:$F$5,MATCH($D78,Permanent!$B$2:$B$5,FALSE)),0)))</f>
        <v>0</v>
      </c>
    </row>
    <row r="79" spans="2:38" collapsed="1"/>
    <row r="80" spans="2:38">
      <c r="C80" s="71" t="s">
        <v>131</v>
      </c>
      <c r="O80">
        <f>400*350</f>
        <v>140000</v>
      </c>
    </row>
    <row r="81" spans="3:38" hidden="1" outlineLevel="1">
      <c r="C81" s="34" t="s">
        <v>116</v>
      </c>
      <c r="D81" s="41"/>
      <c r="F81" s="74" t="s">
        <v>1</v>
      </c>
      <c r="G81" s="75" t="s">
        <v>21</v>
      </c>
      <c r="H81" s="44">
        <f>H$6</f>
        <v>2020</v>
      </c>
      <c r="I81" s="44">
        <f t="shared" ref="I81:AL81" si="26">I$6</f>
        <v>2021</v>
      </c>
      <c r="J81" s="44">
        <f t="shared" si="26"/>
        <v>2022</v>
      </c>
      <c r="K81" s="44">
        <f t="shared" si="26"/>
        <v>2023</v>
      </c>
      <c r="L81" s="44">
        <f t="shared" si="26"/>
        <v>2024</v>
      </c>
      <c r="M81" s="44">
        <f t="shared" si="26"/>
        <v>2025</v>
      </c>
      <c r="N81" s="44">
        <f t="shared" si="26"/>
        <v>2026</v>
      </c>
      <c r="O81" s="44">
        <f t="shared" si="26"/>
        <v>2027</v>
      </c>
      <c r="P81" s="44">
        <f t="shared" si="26"/>
        <v>2028</v>
      </c>
      <c r="Q81" s="44">
        <f t="shared" si="26"/>
        <v>2029</v>
      </c>
      <c r="R81" s="44">
        <f t="shared" si="26"/>
        <v>2030</v>
      </c>
      <c r="S81" s="44">
        <f t="shared" si="26"/>
        <v>2031</v>
      </c>
      <c r="T81" s="44">
        <f t="shared" si="26"/>
        <v>2032</v>
      </c>
      <c r="U81" s="44">
        <f t="shared" si="26"/>
        <v>2033</v>
      </c>
      <c r="V81" s="44">
        <f t="shared" si="26"/>
        <v>2034</v>
      </c>
      <c r="W81" s="44">
        <f t="shared" si="26"/>
        <v>2035</v>
      </c>
      <c r="X81" s="44">
        <f t="shared" si="26"/>
        <v>2036</v>
      </c>
      <c r="Y81" s="44">
        <f t="shared" si="26"/>
        <v>2037</v>
      </c>
      <c r="Z81" s="44">
        <f t="shared" si="26"/>
        <v>2038</v>
      </c>
      <c r="AA81" s="44">
        <f t="shared" si="26"/>
        <v>2039</v>
      </c>
      <c r="AB81" s="44">
        <f t="shared" si="26"/>
        <v>2040</v>
      </c>
      <c r="AC81" s="44">
        <f t="shared" si="26"/>
        <v>2041</v>
      </c>
      <c r="AD81" s="44">
        <f t="shared" si="26"/>
        <v>2042</v>
      </c>
      <c r="AE81" s="44">
        <f t="shared" si="26"/>
        <v>2043</v>
      </c>
      <c r="AF81" s="44">
        <f t="shared" si="26"/>
        <v>2044</v>
      </c>
      <c r="AG81" s="44">
        <f t="shared" si="26"/>
        <v>2045</v>
      </c>
      <c r="AH81" s="44">
        <f t="shared" si="26"/>
        <v>2046</v>
      </c>
      <c r="AI81" s="44">
        <f t="shared" si="26"/>
        <v>2047</v>
      </c>
      <c r="AJ81" s="44">
        <f t="shared" si="26"/>
        <v>2048</v>
      </c>
      <c r="AK81" s="44">
        <f t="shared" si="26"/>
        <v>2049</v>
      </c>
      <c r="AL81" s="44">
        <f t="shared" si="26"/>
        <v>2050</v>
      </c>
    </row>
    <row r="82" spans="3:38" hidden="1" outlineLevel="1">
      <c r="C82" s="43" t="s">
        <v>83</v>
      </c>
      <c r="D82" s="39" t="str">
        <f>INDEX(Permanent!$B$2:$B$69,MATCH($D74&amp;" "&amp;$E74,Permanent!$D$2:$D$69,FALSE)+$O$25)</f>
        <v>Q1</v>
      </c>
      <c r="E82" s="39">
        <f>INDEX(Permanent!$C$2:$C$69,MATCH($D74&amp;" "&amp;$E74,Permanent!$D$2:$D$69,FALSE)+$O$25)</f>
        <v>2020</v>
      </c>
      <c r="F82" s="47" t="s">
        <v>25</v>
      </c>
      <c r="G82" s="18">
        <f>SUM(H82:AL82)</f>
        <v>0</v>
      </c>
      <c r="H82" s="18">
        <f>IFERROR(($O$27/$O$28)*12*H83,0)</f>
        <v>0</v>
      </c>
      <c r="I82" s="18">
        <f t="shared" ref="I82:AL82" si="27">IFERROR(($O$27/$O$28)*12*I83,0)</f>
        <v>0</v>
      </c>
      <c r="J82" s="18">
        <f t="shared" si="27"/>
        <v>0</v>
      </c>
      <c r="K82" s="18">
        <f t="shared" si="27"/>
        <v>0</v>
      </c>
      <c r="L82" s="18">
        <f t="shared" si="27"/>
        <v>0</v>
      </c>
      <c r="M82" s="18">
        <f t="shared" si="27"/>
        <v>0</v>
      </c>
      <c r="N82" s="18">
        <f t="shared" si="27"/>
        <v>0</v>
      </c>
      <c r="O82" s="18">
        <f t="shared" si="27"/>
        <v>0</v>
      </c>
      <c r="P82" s="18">
        <f t="shared" si="27"/>
        <v>0</v>
      </c>
      <c r="Q82" s="18">
        <f t="shared" si="27"/>
        <v>0</v>
      </c>
      <c r="R82" s="18">
        <f t="shared" si="27"/>
        <v>0</v>
      </c>
      <c r="S82" s="18">
        <f t="shared" si="27"/>
        <v>0</v>
      </c>
      <c r="T82" s="18">
        <f t="shared" si="27"/>
        <v>0</v>
      </c>
      <c r="U82" s="18">
        <f t="shared" si="27"/>
        <v>0</v>
      </c>
      <c r="V82" s="18">
        <f t="shared" si="27"/>
        <v>0</v>
      </c>
      <c r="W82" s="18">
        <f t="shared" si="27"/>
        <v>0</v>
      </c>
      <c r="X82" s="18">
        <f t="shared" si="27"/>
        <v>0</v>
      </c>
      <c r="Y82" s="18">
        <f t="shared" si="27"/>
        <v>0</v>
      </c>
      <c r="Z82" s="18">
        <f t="shared" si="27"/>
        <v>0</v>
      </c>
      <c r="AA82" s="18">
        <f t="shared" si="27"/>
        <v>0</v>
      </c>
      <c r="AB82" s="18">
        <f t="shared" si="27"/>
        <v>0</v>
      </c>
      <c r="AC82" s="18">
        <f t="shared" si="27"/>
        <v>0</v>
      </c>
      <c r="AD82" s="18">
        <f t="shared" si="27"/>
        <v>0</v>
      </c>
      <c r="AE82" s="18">
        <f t="shared" si="27"/>
        <v>0</v>
      </c>
      <c r="AF82" s="18">
        <f t="shared" si="27"/>
        <v>0</v>
      </c>
      <c r="AG82" s="18">
        <f t="shared" si="27"/>
        <v>0</v>
      </c>
      <c r="AH82" s="18">
        <f t="shared" si="27"/>
        <v>0</v>
      </c>
      <c r="AI82" s="18">
        <f t="shared" si="27"/>
        <v>0</v>
      </c>
      <c r="AJ82" s="18">
        <f t="shared" si="27"/>
        <v>0</v>
      </c>
      <c r="AK82" s="18">
        <f t="shared" si="27"/>
        <v>0</v>
      </c>
      <c r="AL82" s="18">
        <f t="shared" si="27"/>
        <v>0</v>
      </c>
    </row>
    <row r="83" spans="3:38" hidden="1" outlineLevel="1">
      <c r="C83" s="57" t="s">
        <v>60</v>
      </c>
      <c r="D83" s="3"/>
      <c r="E83" s="3"/>
      <c r="F83" s="47" t="s">
        <v>109</v>
      </c>
      <c r="G83" s="42"/>
      <c r="H83" s="42">
        <f>IF(H81=$E82,INDEX(Permanent!$E$2:$E$5,MATCH($D82,Permanent!$B$2:$B$5,FALSE)),IF(H81&gt;$E82,1,0))</f>
        <v>1</v>
      </c>
      <c r="I83" s="42">
        <f>IF(I81=$E82,INDEX(Permanent!$E$2:$E$5,MATCH($D82,Permanent!$B$2:$B$5,FALSE)),IF(I81&gt;$E82,1,0))</f>
        <v>1</v>
      </c>
      <c r="J83" s="42">
        <f>IF(J81=$E82,INDEX(Permanent!$E$2:$E$5,MATCH($D82,Permanent!$B$2:$B$5,FALSE)),IF(J81&gt;$E82,1,0))</f>
        <v>1</v>
      </c>
      <c r="K83" s="42">
        <f>IF(K81=$E82,INDEX(Permanent!$E$2:$E$5,MATCH($D82,Permanent!$B$2:$B$5,FALSE)),IF(K81&gt;$E82,1,0))</f>
        <v>1</v>
      </c>
      <c r="L83" s="42">
        <f>IF(L81=$E82,INDEX(Permanent!$E$2:$E$5,MATCH($D82,Permanent!$B$2:$B$5,FALSE)),IF(L81&gt;$E82,1,0))</f>
        <v>1</v>
      </c>
      <c r="M83" s="42">
        <f>IF(M81=$E82,INDEX(Permanent!$E$2:$E$5,MATCH($D82,Permanent!$B$2:$B$5,FALSE)),IF(M81&gt;$E82,1,0))</f>
        <v>1</v>
      </c>
      <c r="N83" s="42">
        <f>IF(N81=$E82,INDEX(Permanent!$E$2:$E$5,MATCH($D82,Permanent!$B$2:$B$5,FALSE)),IF(N81&gt;$E82,1,0))</f>
        <v>1</v>
      </c>
      <c r="O83" s="42">
        <f>IF(O81=$E82,INDEX(Permanent!$E$2:$E$5,MATCH($D82,Permanent!$B$2:$B$5,FALSE)),IF(O81&gt;$E82,1,0))</f>
        <v>1</v>
      </c>
      <c r="P83" s="42">
        <f>IF(P81=$E82,INDEX(Permanent!$E$2:$E$5,MATCH($D82,Permanent!$B$2:$B$5,FALSE)),IF(P81&gt;$E82,1,0))</f>
        <v>1</v>
      </c>
      <c r="Q83" s="42">
        <f>IF(Q81=$E82,INDEX(Permanent!$E$2:$E$5,MATCH($D82,Permanent!$B$2:$B$5,FALSE)),IF(Q81&gt;$E82,1,0))</f>
        <v>1</v>
      </c>
      <c r="R83" s="42">
        <f>IF(R81=$E82,INDEX(Permanent!$E$2:$E$5,MATCH($D82,Permanent!$B$2:$B$5,FALSE)),IF(R81&gt;$E82,1,0))</f>
        <v>1</v>
      </c>
      <c r="S83" s="42">
        <f>IF(S81=$E82,INDEX(Permanent!$E$2:$E$5,MATCH($D82,Permanent!$B$2:$B$5,FALSE)),IF(S81&gt;$E82,1,0))</f>
        <v>1</v>
      </c>
      <c r="T83" s="42">
        <f>IF(T81=$E82,INDEX(Permanent!$E$2:$E$5,MATCH($D82,Permanent!$B$2:$B$5,FALSE)),IF(T81&gt;$E82,1,0))</f>
        <v>1</v>
      </c>
      <c r="U83" s="42">
        <f>IF(U81=$E82,INDEX(Permanent!$E$2:$E$5,MATCH($D82,Permanent!$B$2:$B$5,FALSE)),IF(U81&gt;$E82,1,0))</f>
        <v>1</v>
      </c>
      <c r="V83" s="42">
        <f>IF(V81=$E82,INDEX(Permanent!$E$2:$E$5,MATCH($D82,Permanent!$B$2:$B$5,FALSE)),IF(V81&gt;$E82,1,0))</f>
        <v>1</v>
      </c>
      <c r="W83" s="42">
        <f>IF(W81=$E82,INDEX(Permanent!$E$2:$E$5,MATCH($D82,Permanent!$B$2:$B$5,FALSE)),IF(W81&gt;$E82,1,0))</f>
        <v>1</v>
      </c>
      <c r="X83" s="42">
        <f>IF(X81=$E82,INDEX(Permanent!$E$2:$E$5,MATCH($D82,Permanent!$B$2:$B$5,FALSE)),IF(X81&gt;$E82,1,0))</f>
        <v>1</v>
      </c>
      <c r="Y83" s="42">
        <f>IF(Y81=$E82,INDEX(Permanent!$E$2:$E$5,MATCH($D82,Permanent!$B$2:$B$5,FALSE)),IF(Y81&gt;$E82,1,0))</f>
        <v>1</v>
      </c>
      <c r="Z83" s="42">
        <f>IF(Z81=$E82,INDEX(Permanent!$E$2:$E$5,MATCH($D82,Permanent!$B$2:$B$5,FALSE)),IF(Z81&gt;$E82,1,0))</f>
        <v>1</v>
      </c>
      <c r="AA83" s="42">
        <f>IF(AA81=$E82,INDEX(Permanent!$E$2:$E$5,MATCH($D82,Permanent!$B$2:$B$5,FALSE)),IF(AA81&gt;$E82,1,0))</f>
        <v>1</v>
      </c>
      <c r="AB83" s="42">
        <f>IF(AB81=$E82,INDEX(Permanent!$E$2:$E$5,MATCH($D82,Permanent!$B$2:$B$5,FALSE)),IF(AB81&gt;$E82,1,0))</f>
        <v>1</v>
      </c>
      <c r="AC83" s="42">
        <f>IF(AC81=$E82,INDEX(Permanent!$E$2:$E$5,MATCH($D82,Permanent!$B$2:$B$5,FALSE)),IF(AC81&gt;$E82,1,0))</f>
        <v>1</v>
      </c>
      <c r="AD83" s="42">
        <f>IF(AD81=$E82,INDEX(Permanent!$E$2:$E$5,MATCH($D82,Permanent!$B$2:$B$5,FALSE)),IF(AD81&gt;$E82,1,0))</f>
        <v>1</v>
      </c>
      <c r="AE83" s="42">
        <f>IF(AE81=$E82,INDEX(Permanent!$E$2:$E$5,MATCH($D82,Permanent!$B$2:$B$5,FALSE)),IF(AE81&gt;$E82,1,0))</f>
        <v>1</v>
      </c>
      <c r="AF83" s="42">
        <f>IF(AF81=$E82,INDEX(Permanent!$E$2:$E$5,MATCH($D82,Permanent!$B$2:$B$5,FALSE)),IF(AF81&gt;$E82,1,0))</f>
        <v>1</v>
      </c>
      <c r="AG83" s="42">
        <f>IF(AG81=$E82,INDEX(Permanent!$E$2:$E$5,MATCH($D82,Permanent!$B$2:$B$5,FALSE)),IF(AG81&gt;$E82,1,0))</f>
        <v>1</v>
      </c>
      <c r="AH83" s="42">
        <f>IF(AH81=$E82,INDEX(Permanent!$E$2:$E$5,MATCH($D82,Permanent!$B$2:$B$5,FALSE)),IF(AH81&gt;$E82,1,0))</f>
        <v>1</v>
      </c>
      <c r="AI83" s="42">
        <f>IF(AI81=$E82,INDEX(Permanent!$E$2:$E$5,MATCH($D82,Permanent!$B$2:$B$5,FALSE)),IF(AI81&gt;$E82,1,0))</f>
        <v>1</v>
      </c>
      <c r="AJ83" s="42">
        <f>IF(AJ81=$E82,INDEX(Permanent!$E$2:$E$5,MATCH($D82,Permanent!$B$2:$B$5,FALSE)),IF(AJ81&gt;$E82,1,0))</f>
        <v>1</v>
      </c>
      <c r="AK83" s="42">
        <f>IF(AK81=$E82,INDEX(Permanent!$E$2:$E$5,MATCH($D82,Permanent!$B$2:$B$5,FALSE)),IF(AK81&gt;$E82,1,0))</f>
        <v>1</v>
      </c>
      <c r="AL83" s="42">
        <f>IF(AL81=$E82,INDEX(Permanent!$E$2:$E$5,MATCH($D82,Permanent!$B$2:$B$5,FALSE)),IF(AL81&gt;$E82,1,0))</f>
        <v>1</v>
      </c>
    </row>
    <row r="84" spans="3:38" hidden="1" outlineLevel="1">
      <c r="C84" s="43" t="s">
        <v>85</v>
      </c>
      <c r="D84" s="39" t="str">
        <f>INDEX(Permanent!$B$2:$B$69,MATCH(D82&amp;" "&amp;E82,Permanent!$D$2:$D$69,FALSE)+$O$36+ROUND($O$28/3,0))</f>
        <v>Q1</v>
      </c>
      <c r="E84" s="39">
        <f>INDEX(Permanent!$C$2:$C$69,MATCH(D82&amp;" "&amp;E82,Permanent!$D$2:$D$69,FALSE)+$O$36+ROUND($O$28/3,0))</f>
        <v>2020</v>
      </c>
      <c r="F84" s="47" t="s">
        <v>25</v>
      </c>
      <c r="G84" s="18">
        <f>SUM(H84:AL84)</f>
        <v>0</v>
      </c>
      <c r="H84" s="18">
        <f>IFERROR(($O$38/$O$39)*12*H85,0)</f>
        <v>0</v>
      </c>
      <c r="I84" s="18">
        <f t="shared" ref="I84:AL84" si="28">IFERROR(($O$38/$O$39)*12*I85,0)</f>
        <v>0</v>
      </c>
      <c r="J84" s="18">
        <f t="shared" si="28"/>
        <v>0</v>
      </c>
      <c r="K84" s="18">
        <f t="shared" si="28"/>
        <v>0</v>
      </c>
      <c r="L84" s="18">
        <f t="shared" si="28"/>
        <v>0</v>
      </c>
      <c r="M84" s="18">
        <f t="shared" si="28"/>
        <v>0</v>
      </c>
      <c r="N84" s="18">
        <f t="shared" si="28"/>
        <v>0</v>
      </c>
      <c r="O84" s="18">
        <f t="shared" si="28"/>
        <v>0</v>
      </c>
      <c r="P84" s="18">
        <f t="shared" si="28"/>
        <v>0</v>
      </c>
      <c r="Q84" s="18">
        <f t="shared" si="28"/>
        <v>0</v>
      </c>
      <c r="R84" s="18">
        <f t="shared" si="28"/>
        <v>0</v>
      </c>
      <c r="S84" s="18">
        <f t="shared" si="28"/>
        <v>0</v>
      </c>
      <c r="T84" s="18">
        <f t="shared" si="28"/>
        <v>0</v>
      </c>
      <c r="U84" s="18">
        <f t="shared" si="28"/>
        <v>0</v>
      </c>
      <c r="V84" s="18">
        <f t="shared" si="28"/>
        <v>0</v>
      </c>
      <c r="W84" s="18">
        <f t="shared" si="28"/>
        <v>0</v>
      </c>
      <c r="X84" s="18">
        <f t="shared" si="28"/>
        <v>0</v>
      </c>
      <c r="Y84" s="18">
        <f t="shared" si="28"/>
        <v>0</v>
      </c>
      <c r="Z84" s="18">
        <f t="shared" si="28"/>
        <v>0</v>
      </c>
      <c r="AA84" s="18">
        <f t="shared" si="28"/>
        <v>0</v>
      </c>
      <c r="AB84" s="18">
        <f t="shared" si="28"/>
        <v>0</v>
      </c>
      <c r="AC84" s="18">
        <f t="shared" si="28"/>
        <v>0</v>
      </c>
      <c r="AD84" s="18">
        <f t="shared" si="28"/>
        <v>0</v>
      </c>
      <c r="AE84" s="18">
        <f t="shared" si="28"/>
        <v>0</v>
      </c>
      <c r="AF84" s="18">
        <f t="shared" si="28"/>
        <v>0</v>
      </c>
      <c r="AG84" s="18">
        <f t="shared" si="28"/>
        <v>0</v>
      </c>
      <c r="AH84" s="18">
        <f t="shared" si="28"/>
        <v>0</v>
      </c>
      <c r="AI84" s="18">
        <f t="shared" si="28"/>
        <v>0</v>
      </c>
      <c r="AJ84" s="18">
        <f t="shared" si="28"/>
        <v>0</v>
      </c>
      <c r="AK84" s="18">
        <f t="shared" si="28"/>
        <v>0</v>
      </c>
      <c r="AL84" s="18">
        <f t="shared" si="28"/>
        <v>0</v>
      </c>
    </row>
    <row r="85" spans="3:38" hidden="1" outlineLevel="1">
      <c r="C85" s="57" t="s">
        <v>60</v>
      </c>
      <c r="D85" s="3"/>
      <c r="E85" s="3"/>
      <c r="F85" s="47" t="s">
        <v>109</v>
      </c>
      <c r="G85" s="42"/>
      <c r="H85" s="42">
        <f>IF(H81=$E84,INDEX(Permanent!$E$2:$E$5,MATCH($D84,Permanent!$B$2:$B$5,FALSE)),IF(H81&gt;$E84,1,0))</f>
        <v>1</v>
      </c>
      <c r="I85" s="42">
        <f>IF(I81=$E84,INDEX(Permanent!$E$2:$E$5,MATCH($D84,Permanent!$B$2:$B$5,FALSE)),IF(I81&gt;$E84,1,0))</f>
        <v>1</v>
      </c>
      <c r="J85" s="42">
        <f>IF(J81=$E84,INDEX(Permanent!$E$2:$E$5,MATCH($D84,Permanent!$B$2:$B$5,FALSE)),IF(J81&gt;$E84,1,0))</f>
        <v>1</v>
      </c>
      <c r="K85" s="42">
        <f>IF(K81=$E84,INDEX(Permanent!$E$2:$E$5,MATCH($D84,Permanent!$B$2:$B$5,FALSE)),IF(K81&gt;$E84,1,0))</f>
        <v>1</v>
      </c>
      <c r="L85" s="42">
        <f>IF(L81=$E84,INDEX(Permanent!$E$2:$E$5,MATCH($D84,Permanent!$B$2:$B$5,FALSE)),IF(L81&gt;$E84,1,0))</f>
        <v>1</v>
      </c>
      <c r="M85" s="42">
        <f>IF(M81=$E84,INDEX(Permanent!$E$2:$E$5,MATCH($D84,Permanent!$B$2:$B$5,FALSE)),IF(M81&gt;$E84,1,0))</f>
        <v>1</v>
      </c>
      <c r="N85" s="42">
        <f>IF(N81=$E84,INDEX(Permanent!$E$2:$E$5,MATCH($D84,Permanent!$B$2:$B$5,FALSE)),IF(N81&gt;$E84,1,0))</f>
        <v>1</v>
      </c>
      <c r="O85" s="42">
        <f>IF(O81=$E84,INDEX(Permanent!$E$2:$E$5,MATCH($D84,Permanent!$B$2:$B$5,FALSE)),IF(O81&gt;$E84,1,0))</f>
        <v>1</v>
      </c>
      <c r="P85" s="42">
        <f>IF(P81=$E84,INDEX(Permanent!$E$2:$E$5,MATCH($D84,Permanent!$B$2:$B$5,FALSE)),IF(P81&gt;$E84,1,0))</f>
        <v>1</v>
      </c>
      <c r="Q85" s="42">
        <f>IF(Q81=$E84,INDEX(Permanent!$E$2:$E$5,MATCH($D84,Permanent!$B$2:$B$5,FALSE)),IF(Q81&gt;$E84,1,0))</f>
        <v>1</v>
      </c>
      <c r="R85" s="42">
        <f>IF(R81=$E84,INDEX(Permanent!$E$2:$E$5,MATCH($D84,Permanent!$B$2:$B$5,FALSE)),IF(R81&gt;$E84,1,0))</f>
        <v>1</v>
      </c>
      <c r="S85" s="42">
        <f>IF(S81=$E84,INDEX(Permanent!$E$2:$E$5,MATCH($D84,Permanent!$B$2:$B$5,FALSE)),IF(S81&gt;$E84,1,0))</f>
        <v>1</v>
      </c>
      <c r="T85" s="42">
        <f>IF(T81=$E84,INDEX(Permanent!$E$2:$E$5,MATCH($D84,Permanent!$B$2:$B$5,FALSE)),IF(T81&gt;$E84,1,0))</f>
        <v>1</v>
      </c>
      <c r="U85" s="42">
        <f>IF(U81=$E84,INDEX(Permanent!$E$2:$E$5,MATCH($D84,Permanent!$B$2:$B$5,FALSE)),IF(U81&gt;$E84,1,0))</f>
        <v>1</v>
      </c>
      <c r="V85" s="42">
        <f>IF(V81=$E84,INDEX(Permanent!$E$2:$E$5,MATCH($D84,Permanent!$B$2:$B$5,FALSE)),IF(V81&gt;$E84,1,0))</f>
        <v>1</v>
      </c>
      <c r="W85" s="42">
        <f>IF(W81=$E84,INDEX(Permanent!$E$2:$E$5,MATCH($D84,Permanent!$B$2:$B$5,FALSE)),IF(W81&gt;$E84,1,0))</f>
        <v>1</v>
      </c>
      <c r="X85" s="42">
        <f>IF(X81=$E84,INDEX(Permanent!$E$2:$E$5,MATCH($D84,Permanent!$B$2:$B$5,FALSE)),IF(X81&gt;$E84,1,0))</f>
        <v>1</v>
      </c>
      <c r="Y85" s="42">
        <f>IF(Y81=$E84,INDEX(Permanent!$E$2:$E$5,MATCH($D84,Permanent!$B$2:$B$5,FALSE)),IF(Y81&gt;$E84,1,0))</f>
        <v>1</v>
      </c>
      <c r="Z85" s="42">
        <f>IF(Z81=$E84,INDEX(Permanent!$E$2:$E$5,MATCH($D84,Permanent!$B$2:$B$5,FALSE)),IF(Z81&gt;$E84,1,0))</f>
        <v>1</v>
      </c>
      <c r="AA85" s="42">
        <f>IF(AA81=$E84,INDEX(Permanent!$E$2:$E$5,MATCH($D84,Permanent!$B$2:$B$5,FALSE)),IF(AA81&gt;$E84,1,0))</f>
        <v>1</v>
      </c>
      <c r="AB85" s="42">
        <f>IF(AB81=$E84,INDEX(Permanent!$E$2:$E$5,MATCH($D84,Permanent!$B$2:$B$5,FALSE)),IF(AB81&gt;$E84,1,0))</f>
        <v>1</v>
      </c>
      <c r="AC85" s="42">
        <f>IF(AC81=$E84,INDEX(Permanent!$E$2:$E$5,MATCH($D84,Permanent!$B$2:$B$5,FALSE)),IF(AC81&gt;$E84,1,0))</f>
        <v>1</v>
      </c>
      <c r="AD85" s="42">
        <f>IF(AD81=$E84,INDEX(Permanent!$E$2:$E$5,MATCH($D84,Permanent!$B$2:$B$5,FALSE)),IF(AD81&gt;$E84,1,0))</f>
        <v>1</v>
      </c>
      <c r="AE85" s="42">
        <f>IF(AE81=$E84,INDEX(Permanent!$E$2:$E$5,MATCH($D84,Permanent!$B$2:$B$5,FALSE)),IF(AE81&gt;$E84,1,0))</f>
        <v>1</v>
      </c>
      <c r="AF85" s="42">
        <f>IF(AF81=$E84,INDEX(Permanent!$E$2:$E$5,MATCH($D84,Permanent!$B$2:$B$5,FALSE)),IF(AF81&gt;$E84,1,0))</f>
        <v>1</v>
      </c>
      <c r="AG85" s="42">
        <f>IF(AG81=$E84,INDEX(Permanent!$E$2:$E$5,MATCH($D84,Permanent!$B$2:$B$5,FALSE)),IF(AG81&gt;$E84,1,0))</f>
        <v>1</v>
      </c>
      <c r="AH85" s="42">
        <f>IF(AH81=$E84,INDEX(Permanent!$E$2:$E$5,MATCH($D84,Permanent!$B$2:$B$5,FALSE)),IF(AH81&gt;$E84,1,0))</f>
        <v>1</v>
      </c>
      <c r="AI85" s="42">
        <f>IF(AI81=$E84,INDEX(Permanent!$E$2:$E$5,MATCH($D84,Permanent!$B$2:$B$5,FALSE)),IF(AI81&gt;$E84,1,0))</f>
        <v>1</v>
      </c>
      <c r="AJ85" s="42">
        <f>IF(AJ81=$E84,INDEX(Permanent!$E$2:$E$5,MATCH($D84,Permanent!$B$2:$B$5,FALSE)),IF(AJ81&gt;$E84,1,0))</f>
        <v>1</v>
      </c>
      <c r="AK85" s="42">
        <f>IF(AK81=$E84,INDEX(Permanent!$E$2:$E$5,MATCH($D84,Permanent!$B$2:$B$5,FALSE)),IF(AK81&gt;$E84,1,0))</f>
        <v>1</v>
      </c>
      <c r="AL85" s="42">
        <f>IF(AL81=$E84,INDEX(Permanent!$E$2:$E$5,MATCH($D84,Permanent!$B$2:$B$5,FALSE)),IF(AL81&gt;$E84,1,0))</f>
        <v>1</v>
      </c>
    </row>
    <row r="86" spans="3:38" hidden="1" outlineLevel="1">
      <c r="C86" s="43" t="s">
        <v>203</v>
      </c>
      <c r="D86" s="3"/>
      <c r="E86" s="3"/>
      <c r="F86" s="47" t="s">
        <v>46</v>
      </c>
      <c r="G86" s="18">
        <f>SUM(H86:AL86)</f>
        <v>0</v>
      </c>
      <c r="H86" s="62">
        <f>IFERROR(H87/$G87*$O$33,0)</f>
        <v>0</v>
      </c>
      <c r="I86" s="62">
        <f t="shared" ref="I86:AL86" si="29">IFERROR(I87/$G87*$O$33,0)</f>
        <v>0</v>
      </c>
      <c r="J86" s="62">
        <f t="shared" si="29"/>
        <v>0</v>
      </c>
      <c r="K86" s="62">
        <f t="shared" si="29"/>
        <v>0</v>
      </c>
      <c r="L86" s="62">
        <f t="shared" si="29"/>
        <v>0</v>
      </c>
      <c r="M86" s="62">
        <f t="shared" si="29"/>
        <v>0</v>
      </c>
      <c r="N86" s="62">
        <f t="shared" si="29"/>
        <v>0</v>
      </c>
      <c r="O86" s="62">
        <f t="shared" si="29"/>
        <v>0</v>
      </c>
      <c r="P86" s="62">
        <f t="shared" si="29"/>
        <v>0</v>
      </c>
      <c r="Q86" s="62">
        <f t="shared" si="29"/>
        <v>0</v>
      </c>
      <c r="R86" s="62">
        <f t="shared" si="29"/>
        <v>0</v>
      </c>
      <c r="S86" s="62">
        <f t="shared" si="29"/>
        <v>0</v>
      </c>
      <c r="T86" s="62">
        <f t="shared" si="29"/>
        <v>0</v>
      </c>
      <c r="U86" s="62">
        <f t="shared" si="29"/>
        <v>0</v>
      </c>
      <c r="V86" s="62">
        <f t="shared" si="29"/>
        <v>0</v>
      </c>
      <c r="W86" s="62">
        <f t="shared" si="29"/>
        <v>0</v>
      </c>
      <c r="X86" s="62">
        <f t="shared" si="29"/>
        <v>0</v>
      </c>
      <c r="Y86" s="62">
        <f t="shared" si="29"/>
        <v>0</v>
      </c>
      <c r="Z86" s="62">
        <f t="shared" si="29"/>
        <v>0</v>
      </c>
      <c r="AA86" s="62">
        <f t="shared" si="29"/>
        <v>0</v>
      </c>
      <c r="AB86" s="62">
        <f t="shared" si="29"/>
        <v>0</v>
      </c>
      <c r="AC86" s="62">
        <f t="shared" si="29"/>
        <v>0</v>
      </c>
      <c r="AD86" s="62">
        <f t="shared" si="29"/>
        <v>0</v>
      </c>
      <c r="AE86" s="62">
        <f t="shared" si="29"/>
        <v>0</v>
      </c>
      <c r="AF86" s="62">
        <f t="shared" si="29"/>
        <v>0</v>
      </c>
      <c r="AG86" s="62">
        <f t="shared" si="29"/>
        <v>0</v>
      </c>
      <c r="AH86" s="62">
        <f t="shared" si="29"/>
        <v>0</v>
      </c>
      <c r="AI86" s="62">
        <f t="shared" si="29"/>
        <v>0</v>
      </c>
      <c r="AJ86" s="62">
        <f t="shared" si="29"/>
        <v>0</v>
      </c>
      <c r="AK86" s="62">
        <f t="shared" si="29"/>
        <v>0</v>
      </c>
      <c r="AL86" s="62">
        <f t="shared" si="29"/>
        <v>0</v>
      </c>
    </row>
    <row r="87" spans="3:38" hidden="1" outlineLevel="1">
      <c r="C87" s="57" t="s">
        <v>204</v>
      </c>
      <c r="D87" s="39" t="str">
        <f>INDEX(Permanent!$B$2:$B$69,MATCH(D89&amp;" "&amp;E89,Permanent!$D$2:$D$69,FALSE)-$O$30)</f>
        <v>Q1</v>
      </c>
      <c r="E87" s="39">
        <f>INDEX(Permanent!$C$2:$C$69,MATCH(D89&amp;" "&amp;E89,Permanent!$D$2:$D$69,FALSE)-$O$30)</f>
        <v>2020</v>
      </c>
      <c r="F87" s="47" t="s">
        <v>109</v>
      </c>
      <c r="G87" s="18">
        <f>SUM(H87:AL87)</f>
        <v>1</v>
      </c>
      <c r="H87" s="42">
        <f>IF(H81=$E87,INDEX(Permanent!$E$2:$E$5,MATCH($D87,Permanent!$B$2:$B$5,FALSE)),IF(AND(H81&gt;$E87,K88&gt;0),1,0))</f>
        <v>1</v>
      </c>
      <c r="I87" s="42">
        <f>IF(I81=$E87,INDEX(Permanent!$E$2:$E$5,MATCH($D87,Permanent!$B$2:$B$5,FALSE)),IF(AND(I81&gt;$E87,L88&gt;0),1,0))</f>
        <v>0</v>
      </c>
      <c r="J87" s="42">
        <f>IF(J81=$E87,INDEX(Permanent!$E$2:$E$5,MATCH($D87,Permanent!$B$2:$B$5,FALSE)),IF(AND(J81&gt;$E87,M88&gt;0),1,0))</f>
        <v>0</v>
      </c>
      <c r="K87" s="42">
        <f>IF(K81=$E87,INDEX(Permanent!$E$2:$E$5,MATCH($D87,Permanent!$B$2:$B$5,FALSE)),IF(AND(K81&gt;$E87,N88&gt;0),1,0))</f>
        <v>0</v>
      </c>
      <c r="L87" s="42">
        <f>IF(L81=$E87,INDEX(Permanent!$E$2:$E$5,MATCH($D87,Permanent!$B$2:$B$5,FALSE)),IF(AND(L81&gt;$E87,O88&gt;0),1,0))</f>
        <v>0</v>
      </c>
      <c r="M87" s="42">
        <f>IF(M81=$E87,INDEX(Permanent!$E$2:$E$5,MATCH($D87,Permanent!$B$2:$B$5,FALSE)),IF(AND(M81&gt;$E87,P88&gt;0),1,0))</f>
        <v>0</v>
      </c>
      <c r="N87" s="42">
        <f>IF(N81=$E87,INDEX(Permanent!$E$2:$E$5,MATCH($D87,Permanent!$B$2:$B$5,FALSE)),IF(AND(N81&gt;$E87,Q88&gt;0),1,0))</f>
        <v>0</v>
      </c>
      <c r="O87" s="42">
        <f>IF(O81=$E87,INDEX(Permanent!$E$2:$E$5,MATCH($D87,Permanent!$B$2:$B$5,FALSE)),IF(AND(O81&gt;$E87,R88&gt;0),1,0))</f>
        <v>0</v>
      </c>
      <c r="P87" s="42">
        <f>IF(P81=$E87,INDEX(Permanent!$E$2:$E$5,MATCH($D87,Permanent!$B$2:$B$5,FALSE)),IF(AND(P81&gt;$E87,S88&gt;0),1,0))</f>
        <v>0</v>
      </c>
      <c r="Q87" s="42">
        <f>IF(Q81=$E87,INDEX(Permanent!$E$2:$E$5,MATCH($D87,Permanent!$B$2:$B$5,FALSE)),IF(AND(Q81&gt;$E87,T88&gt;0),1,0))</f>
        <v>0</v>
      </c>
      <c r="R87" s="42">
        <f>IF(R81=$E87,INDEX(Permanent!$E$2:$E$5,MATCH($D87,Permanent!$B$2:$B$5,FALSE)),IF(AND(R81&gt;$E87,U88&gt;0),1,0))</f>
        <v>0</v>
      </c>
      <c r="S87" s="42">
        <f>IF(S81=$E87,INDEX(Permanent!$E$2:$E$5,MATCH($D87,Permanent!$B$2:$B$5,FALSE)),IF(AND(S81&gt;$E87,V88&gt;0),1,0))</f>
        <v>0</v>
      </c>
      <c r="T87" s="42">
        <f>IF(T81=$E87,INDEX(Permanent!$E$2:$E$5,MATCH($D87,Permanent!$B$2:$B$5,FALSE)),IF(AND(T81&gt;$E87,W88&gt;0),1,0))</f>
        <v>0</v>
      </c>
      <c r="U87" s="42">
        <f>IF(U81=$E87,INDEX(Permanent!$E$2:$E$5,MATCH($D87,Permanent!$B$2:$B$5,FALSE)),IF(AND(U81&gt;$E87,X88&gt;0),1,0))</f>
        <v>0</v>
      </c>
      <c r="V87" s="42">
        <f>IF(V81=$E87,INDEX(Permanent!$E$2:$E$5,MATCH($D87,Permanent!$B$2:$B$5,FALSE)),IF(AND(V81&gt;$E87,Y88&gt;0),1,0))</f>
        <v>0</v>
      </c>
      <c r="W87" s="42">
        <f>IF(W81=$E87,INDEX(Permanent!$E$2:$E$5,MATCH($D87,Permanent!$B$2:$B$5,FALSE)),IF(AND(W81&gt;$E87,Z88&gt;0),1,0))</f>
        <v>0</v>
      </c>
      <c r="X87" s="42">
        <f>IF(X81=$E87,INDEX(Permanent!$E$2:$E$5,MATCH($D87,Permanent!$B$2:$B$5,FALSE)),IF(AND(X81&gt;$E87,AA88&gt;0),1,0))</f>
        <v>0</v>
      </c>
      <c r="Y87" s="42">
        <f>IF(Y81=$E87,INDEX(Permanent!$E$2:$E$5,MATCH($D87,Permanent!$B$2:$B$5,FALSE)),IF(AND(Y81&gt;$E87,AB88&gt;0),1,0))</f>
        <v>0</v>
      </c>
      <c r="Z87" s="42">
        <f>IF(Z81=$E87,INDEX(Permanent!$E$2:$E$5,MATCH($D87,Permanent!$B$2:$B$5,FALSE)),IF(AND(Z81&gt;$E87,AC88&gt;0),1,0))</f>
        <v>0</v>
      </c>
      <c r="AA87" s="42">
        <f>IF(AA81=$E87,INDEX(Permanent!$E$2:$E$5,MATCH($D87,Permanent!$B$2:$B$5,FALSE)),IF(AND(AA81&gt;$E87,AD88&gt;0),1,0))</f>
        <v>0</v>
      </c>
      <c r="AB87" s="42">
        <f>IF(AB81=$E87,INDEX(Permanent!$E$2:$E$5,MATCH($D87,Permanent!$B$2:$B$5,FALSE)),IF(AND(AB81&gt;$E87,AE88&gt;0),1,0))</f>
        <v>0</v>
      </c>
      <c r="AC87" s="42">
        <f>IF(AC81=$E87,INDEX(Permanent!$E$2:$E$5,MATCH($D87,Permanent!$B$2:$B$5,FALSE)),IF(AND(AC81&gt;$E87,AF88&gt;0),1,0))</f>
        <v>0</v>
      </c>
      <c r="AD87" s="42">
        <f>IF(AD81=$E87,INDEX(Permanent!$E$2:$E$5,MATCH($D87,Permanent!$B$2:$B$5,FALSE)),IF(AND(AD81&gt;$E87,AG88&gt;0),1,0))</f>
        <v>0</v>
      </c>
      <c r="AE87" s="42">
        <f>IF(AE81=$E87,INDEX(Permanent!$E$2:$E$5,MATCH($D87,Permanent!$B$2:$B$5,FALSE)),IF(AND(AE81&gt;$E87,AH88&gt;0),1,0))</f>
        <v>0</v>
      </c>
      <c r="AF87" s="42">
        <f>IF(AF81=$E87,INDEX(Permanent!$E$2:$E$5,MATCH($D87,Permanent!$B$2:$B$5,FALSE)),IF(AND(AF81&gt;$E87,AI88&gt;0),1,0))</f>
        <v>0</v>
      </c>
      <c r="AG87" s="42">
        <f>IF(AG81=$E87,INDEX(Permanent!$E$2:$E$5,MATCH($D87,Permanent!$B$2:$B$5,FALSE)),IF(AND(AG81&gt;$E87,AJ88&gt;0),1,0))</f>
        <v>0</v>
      </c>
      <c r="AH87" s="42">
        <f>IF(AH81=$E87,INDEX(Permanent!$E$2:$E$5,MATCH($D87,Permanent!$B$2:$B$5,FALSE)),IF(AND(AH81&gt;$E87,AK88&gt;0),1,0))</f>
        <v>0</v>
      </c>
      <c r="AI87" s="42">
        <f>IF(AI81=$E87,INDEX(Permanent!$E$2:$E$5,MATCH($D87,Permanent!$B$2:$B$5,FALSE)),IF(AND(AI81&gt;$E87,AL88&gt;0),1,0))</f>
        <v>0</v>
      </c>
      <c r="AJ87" s="42">
        <f>IF(AJ81=$E87,INDEX(Permanent!$E$2:$E$5,MATCH($D87,Permanent!$B$2:$B$5,FALSE)),IF(AND(AJ81&gt;$E87,AM88&gt;0),1,0))</f>
        <v>0</v>
      </c>
      <c r="AK87" s="42">
        <f>IF(AK81=$E87,INDEX(Permanent!$E$2:$E$5,MATCH($D87,Permanent!$B$2:$B$5,FALSE)),IF(AND(AK81&gt;$E87,AN88&gt;0),1,0))</f>
        <v>0</v>
      </c>
      <c r="AL87" s="42">
        <f>IF(AL81=$E87,INDEX(Permanent!$E$2:$E$5,MATCH($D87,Permanent!$B$2:$B$5,FALSE)),IF(AND(AL81&gt;$E87,AO88&gt;0),1,0))</f>
        <v>0</v>
      </c>
    </row>
    <row r="88" spans="3:38" hidden="1" outlineLevel="1">
      <c r="C88" s="43" t="s">
        <v>195</v>
      </c>
      <c r="D88" s="3"/>
      <c r="E88" s="3"/>
      <c r="F88" s="47" t="s">
        <v>88</v>
      </c>
      <c r="G88" s="18">
        <f>SUM(H88:AL88)</f>
        <v>0</v>
      </c>
      <c r="H88" s="18">
        <f>H91*350/1000</f>
        <v>0</v>
      </c>
      <c r="I88" s="18">
        <f>MIN($O$45-SUM($H88:H88),I91*350/1000)</f>
        <v>0</v>
      </c>
      <c r="J88" s="18">
        <f>MIN($O$45-SUM($H88:I88),J91*350/1000)</f>
        <v>0</v>
      </c>
      <c r="K88" s="18">
        <f>MIN($O$45-SUM($H88:J88),K91*350/1000)</f>
        <v>0</v>
      </c>
      <c r="L88" s="18">
        <f>MIN($O$45-SUM($H88:K88),L91*350/1000)</f>
        <v>0</v>
      </c>
      <c r="M88" s="18">
        <f>MIN($O$45-SUM($H88:L88),M91*350/1000)</f>
        <v>0</v>
      </c>
      <c r="N88" s="18">
        <f>MIN($O$45-SUM($H88:M88),N91*350/1000)</f>
        <v>0</v>
      </c>
      <c r="O88" s="18">
        <f>MIN($O$45-SUM($H88:N88),O91*350/1000)</f>
        <v>0</v>
      </c>
      <c r="P88" s="18">
        <f>MIN($O$45-SUM($H88:O88),P91*350/1000)</f>
        <v>0</v>
      </c>
      <c r="Q88" s="18">
        <f>MIN($O$45-SUM($H88:P88),Q91*350/1000)</f>
        <v>0</v>
      </c>
      <c r="R88" s="18">
        <f>MIN($O$45-SUM($H88:Q88),R91*350/1000)</f>
        <v>0</v>
      </c>
      <c r="S88" s="18">
        <f>MIN($O$45-SUM($H88:R88),S91*350/1000)</f>
        <v>0</v>
      </c>
      <c r="T88" s="18">
        <f>MIN($O$45-SUM($H88:S88),T91*350/1000)</f>
        <v>0</v>
      </c>
      <c r="U88" s="18">
        <f>MIN($O$45-SUM($H88:T88),U91*350/1000)</f>
        <v>0</v>
      </c>
      <c r="V88" s="18">
        <f>MIN($O$45-SUM($H88:U88),V91*350/1000)</f>
        <v>0</v>
      </c>
      <c r="W88" s="18">
        <f>MIN($O$45-SUM($H88:V88),W91*350/1000)</f>
        <v>0</v>
      </c>
      <c r="X88" s="18">
        <f>MIN($O$45-SUM($H88:W88),X91*350/1000)</f>
        <v>0</v>
      </c>
      <c r="Y88" s="18">
        <f>MIN($O$45-SUM($H88:X88),Y91*350/1000)</f>
        <v>0</v>
      </c>
      <c r="Z88" s="18">
        <f>MIN($O$45-SUM($H88:Y88),Z91*350/1000)</f>
        <v>0</v>
      </c>
      <c r="AA88" s="18">
        <f>MIN($O$45-SUM($H88:Z88),AA91*350/1000)</f>
        <v>0</v>
      </c>
      <c r="AB88" s="18">
        <f>MIN($O$45-SUM($H88:AA88),AB91*350/1000)</f>
        <v>0</v>
      </c>
      <c r="AC88" s="18">
        <f>MIN($O$45-SUM($H88:AB88),AC91*350/1000)</f>
        <v>0</v>
      </c>
      <c r="AD88" s="18">
        <f>MIN($O$45-SUM($H88:AC88),AD91*350/1000)</f>
        <v>0</v>
      </c>
      <c r="AE88" s="18">
        <f>MIN($O$45-SUM($H88:AD88),AE91*350/1000)</f>
        <v>0</v>
      </c>
      <c r="AF88" s="18">
        <f>MIN($O$45-SUM($H88:AE88),AF91*350/1000)</f>
        <v>0</v>
      </c>
      <c r="AG88" s="18">
        <f>MIN($O$45-SUM($H88:AF88),AG91*350/1000)</f>
        <v>0</v>
      </c>
      <c r="AH88" s="18">
        <f>MIN($O$45-SUM($H88:AG88),AH91*350/1000)</f>
        <v>0</v>
      </c>
      <c r="AI88" s="18">
        <f>MIN($O$45-SUM($H88:AH88),AI91*350/1000)</f>
        <v>0</v>
      </c>
      <c r="AJ88" s="18">
        <f>MIN($O$45-SUM($H88:AI88),AJ91*350/1000)</f>
        <v>0</v>
      </c>
      <c r="AK88" s="18">
        <f>MIN($O$45-SUM($H88:AJ88),AK91*350/1000)</f>
        <v>0</v>
      </c>
      <c r="AL88" s="18">
        <f>MIN($O$45-SUM($H88:AK88),AL91*350/1000)</f>
        <v>0</v>
      </c>
    </row>
    <row r="89" spans="3:38" hidden="1" outlineLevel="1">
      <c r="C89" s="57" t="s">
        <v>90</v>
      </c>
      <c r="D89" s="39" t="str">
        <f>INDEX(Permanent!$B$2:$B$69,MATCH(D82&amp;" "&amp;E82,Permanent!$D$2:$D$69,FALSE)+$O$35+ROUND($O$28/3,0))</f>
        <v>Q1</v>
      </c>
      <c r="E89" s="39">
        <f>INDEX(Permanent!$C$2:$C$69,MATCH(D82&amp;" "&amp;E82,Permanent!$D$2:$D$69,FALSE)+$O$35+ROUND($O$28/3,0))</f>
        <v>2020</v>
      </c>
      <c r="F89" s="47" t="s">
        <v>109</v>
      </c>
      <c r="G89" s="42"/>
      <c r="H89" s="42">
        <f>IF(H81=$E89,INDEX(Permanent!$E$2:$E$5,MATCH($D89,Permanent!$B$2:$B$5,FALSE)),IF(H81&gt;$E89,1,0))</f>
        <v>1</v>
      </c>
      <c r="I89" s="42">
        <f>IF(I81=$E89,INDEX(Permanent!$E$2:$E$5,MATCH($D89,Permanent!$B$2:$B$5,FALSE)),IF(I81&gt;$E89,1,0))</f>
        <v>1</v>
      </c>
      <c r="J89" s="42">
        <f>IF(J81=$E89,INDEX(Permanent!$E$2:$E$5,MATCH($D89,Permanent!$B$2:$B$5,FALSE)),IF(J81&gt;$E89,1,0))</f>
        <v>1</v>
      </c>
      <c r="K89" s="42">
        <f>IF(K81=$E89,INDEX(Permanent!$E$2:$E$5,MATCH($D89,Permanent!$B$2:$B$5,FALSE)),IF(K81&gt;$E89,1,0))</f>
        <v>1</v>
      </c>
      <c r="L89" s="42">
        <f>IF(L81=$E89,INDEX(Permanent!$E$2:$E$5,MATCH($D89,Permanent!$B$2:$B$5,FALSE)),IF(L81&gt;$E89,1,0))</f>
        <v>1</v>
      </c>
      <c r="M89" s="42">
        <f>IF(M81=$E89,INDEX(Permanent!$E$2:$E$5,MATCH($D89,Permanent!$B$2:$B$5,FALSE)),IF(M81&gt;$E89,1,0))</f>
        <v>1</v>
      </c>
      <c r="N89" s="42">
        <f>IF(N81=$E89,INDEX(Permanent!$E$2:$E$5,MATCH($D89,Permanent!$B$2:$B$5,FALSE)),IF(N81&gt;$E89,1,0))</f>
        <v>1</v>
      </c>
      <c r="O89" s="42">
        <f>IF(O81=$E89,INDEX(Permanent!$E$2:$E$5,MATCH($D89,Permanent!$B$2:$B$5,FALSE)),IF(O81&gt;$E89,1,0))</f>
        <v>1</v>
      </c>
      <c r="P89" s="42">
        <f>IF(P81=$E89,INDEX(Permanent!$E$2:$E$5,MATCH($D89,Permanent!$B$2:$B$5,FALSE)),IF(P81&gt;$E89,1,0))</f>
        <v>1</v>
      </c>
      <c r="Q89" s="42">
        <f>IF(Q81=$E89,INDEX(Permanent!$E$2:$E$5,MATCH($D89,Permanent!$B$2:$B$5,FALSE)),IF(Q81&gt;$E89,1,0))</f>
        <v>1</v>
      </c>
      <c r="R89" s="42">
        <f>IF(R81=$E89,INDEX(Permanent!$E$2:$E$5,MATCH($D89,Permanent!$B$2:$B$5,FALSE)),IF(R81&gt;$E89,1,0))</f>
        <v>1</v>
      </c>
      <c r="S89" s="42">
        <f>IF(S81=$E89,INDEX(Permanent!$E$2:$E$5,MATCH($D89,Permanent!$B$2:$B$5,FALSE)),IF(S81&gt;$E89,1,0))</f>
        <v>1</v>
      </c>
      <c r="T89" s="42">
        <f>IF(T81=$E89,INDEX(Permanent!$E$2:$E$5,MATCH($D89,Permanent!$B$2:$B$5,FALSE)),IF(T81&gt;$E89,1,0))</f>
        <v>1</v>
      </c>
      <c r="U89" s="42">
        <f>IF(U81=$E89,INDEX(Permanent!$E$2:$E$5,MATCH($D89,Permanent!$B$2:$B$5,FALSE)),IF(U81&gt;$E89,1,0))</f>
        <v>1</v>
      </c>
      <c r="V89" s="42">
        <f>IF(V81=$E89,INDEX(Permanent!$E$2:$E$5,MATCH($D89,Permanent!$B$2:$B$5,FALSE)),IF(V81&gt;$E89,1,0))</f>
        <v>1</v>
      </c>
      <c r="W89" s="42">
        <f>IF(W81=$E89,INDEX(Permanent!$E$2:$E$5,MATCH($D89,Permanent!$B$2:$B$5,FALSE)),IF(W81&gt;$E89,1,0))</f>
        <v>1</v>
      </c>
      <c r="X89" s="42">
        <f>IF(X81=$E89,INDEX(Permanent!$E$2:$E$5,MATCH($D89,Permanent!$B$2:$B$5,FALSE)),IF(X81&gt;$E89,1,0))</f>
        <v>1</v>
      </c>
      <c r="Y89" s="42">
        <f>IF(Y81=$E89,INDEX(Permanent!$E$2:$E$5,MATCH($D89,Permanent!$B$2:$B$5,FALSE)),IF(Y81&gt;$E89,1,0))</f>
        <v>1</v>
      </c>
      <c r="Z89" s="42">
        <f>IF(Z81=$E89,INDEX(Permanent!$E$2:$E$5,MATCH($D89,Permanent!$B$2:$B$5,FALSE)),IF(Z81&gt;$E89,1,0))</f>
        <v>1</v>
      </c>
      <c r="AA89" s="42">
        <f>IF(AA81=$E89,INDEX(Permanent!$E$2:$E$5,MATCH($D89,Permanent!$B$2:$B$5,FALSE)),IF(AA81&gt;$E89,1,0))</f>
        <v>1</v>
      </c>
      <c r="AB89" s="42">
        <f>IF(AB81=$E89,INDEX(Permanent!$E$2:$E$5,MATCH($D89,Permanent!$B$2:$B$5,FALSE)),IF(AB81&gt;$E89,1,0))</f>
        <v>1</v>
      </c>
      <c r="AC89" s="42">
        <f>IF(AC81=$E89,INDEX(Permanent!$E$2:$E$5,MATCH($D89,Permanent!$B$2:$B$5,FALSE)),IF(AC81&gt;$E89,1,0))</f>
        <v>1</v>
      </c>
      <c r="AD89" s="42">
        <f>IF(AD81=$E89,INDEX(Permanent!$E$2:$E$5,MATCH($D89,Permanent!$B$2:$B$5,FALSE)),IF(AD81&gt;$E89,1,0))</f>
        <v>1</v>
      </c>
      <c r="AE89" s="42">
        <f>IF(AE81=$E89,INDEX(Permanent!$E$2:$E$5,MATCH($D89,Permanent!$B$2:$B$5,FALSE)),IF(AE81&gt;$E89,1,0))</f>
        <v>1</v>
      </c>
      <c r="AF89" s="42">
        <f>IF(AF81=$E89,INDEX(Permanent!$E$2:$E$5,MATCH($D89,Permanent!$B$2:$B$5,FALSE)),IF(AF81&gt;$E89,1,0))</f>
        <v>1</v>
      </c>
      <c r="AG89" s="42">
        <f>IF(AG81=$E89,INDEX(Permanent!$E$2:$E$5,MATCH($D89,Permanent!$B$2:$B$5,FALSE)),IF(AG81&gt;$E89,1,0))</f>
        <v>1</v>
      </c>
      <c r="AH89" s="42">
        <f>IF(AH81=$E89,INDEX(Permanent!$E$2:$E$5,MATCH($D89,Permanent!$B$2:$B$5,FALSE)),IF(AH81&gt;$E89,1,0))</f>
        <v>1</v>
      </c>
      <c r="AI89" s="42">
        <f>IF(AI81=$E89,INDEX(Permanent!$E$2:$E$5,MATCH($D89,Permanent!$B$2:$B$5,FALSE)),IF(AI81&gt;$E89,1,0))</f>
        <v>1</v>
      </c>
      <c r="AJ89" s="42">
        <f>IF(AJ81=$E89,INDEX(Permanent!$E$2:$E$5,MATCH($D89,Permanent!$B$2:$B$5,FALSE)),IF(AJ81&gt;$E89,1,0))</f>
        <v>1</v>
      </c>
      <c r="AK89" s="42">
        <f>IF(AK81=$E89,INDEX(Permanent!$E$2:$E$5,MATCH($D89,Permanent!$B$2:$B$5,FALSE)),IF(AK81&gt;$E89,1,0))</f>
        <v>1</v>
      </c>
      <c r="AL89" s="42">
        <f>IF(AL81=$E89,INDEX(Permanent!$E$2:$E$5,MATCH($D89,Permanent!$B$2:$B$5,FALSE)),IF(AL81&gt;$E89,1,0))</f>
        <v>1</v>
      </c>
    </row>
    <row r="90" spans="3:38" hidden="1" outlineLevel="1">
      <c r="C90" s="57" t="s">
        <v>91</v>
      </c>
      <c r="D90" s="39" t="str">
        <f>INDEX(Permanent!$B$2:$B$69,MATCH($D84&amp;" "&amp;$E84,Permanent!$D$2:$D$69,FALSE)+$O$40)</f>
        <v>Q1</v>
      </c>
      <c r="E90" s="39">
        <f>INDEX(Permanent!$C$2:$C$69,MATCH($D84&amp;" "&amp;$E84,Permanent!$D$2:$D$69,FALSE)+$O$40)</f>
        <v>2020</v>
      </c>
      <c r="F90" s="47" t="s">
        <v>109</v>
      </c>
      <c r="G90" s="42"/>
      <c r="H90" s="42">
        <f>IF(H81=$E90,INDEX(Permanent!$E$2:$E$5,MATCH($D90,Permanent!$B$2:$B$5,FALSE)),IF(H81&gt;$E90,1,0))</f>
        <v>1</v>
      </c>
      <c r="I90" s="42">
        <f>IF(I81=$E90,INDEX(Permanent!$E$2:$E$5,MATCH($D90,Permanent!$B$2:$B$5,FALSE)),IF(I81&gt;$E90,1,0))</f>
        <v>1</v>
      </c>
      <c r="J90" s="42">
        <f>IF(J81=$E90,INDEX(Permanent!$E$2:$E$5,MATCH($D90,Permanent!$B$2:$B$5,FALSE)),IF(J81&gt;$E90,1,0))</f>
        <v>1</v>
      </c>
      <c r="K90" s="42">
        <f>IF(K81=$E90,INDEX(Permanent!$E$2:$E$5,MATCH($D90,Permanent!$B$2:$B$5,FALSE)),IF(K81&gt;$E90,1,0))</f>
        <v>1</v>
      </c>
      <c r="L90" s="42">
        <f>IF(L81=$E90,INDEX(Permanent!$E$2:$E$5,MATCH($D90,Permanent!$B$2:$B$5,FALSE)),IF(L81&gt;$E90,1,0))</f>
        <v>1</v>
      </c>
      <c r="M90" s="42">
        <f>IF(M81=$E90,INDEX(Permanent!$E$2:$E$5,MATCH($D90,Permanent!$B$2:$B$5,FALSE)),IF(M81&gt;$E90,1,0))</f>
        <v>1</v>
      </c>
      <c r="N90" s="42">
        <f>IF(N81=$E90,INDEX(Permanent!$E$2:$E$5,MATCH($D90,Permanent!$B$2:$B$5,FALSE)),IF(N81&gt;$E90,1,0))</f>
        <v>1</v>
      </c>
      <c r="O90" s="42">
        <f>IF(O81=$E90,INDEX(Permanent!$E$2:$E$5,MATCH($D90,Permanent!$B$2:$B$5,FALSE)),IF(O81&gt;$E90,1,0))</f>
        <v>1</v>
      </c>
      <c r="P90" s="42">
        <f>IF(P81=$E90,INDEX(Permanent!$E$2:$E$5,MATCH($D90,Permanent!$B$2:$B$5,FALSE)),IF(P81&gt;$E90,1,0))</f>
        <v>1</v>
      </c>
      <c r="Q90" s="42">
        <f>IF(Q81=$E90,INDEX(Permanent!$E$2:$E$5,MATCH($D90,Permanent!$B$2:$B$5,FALSE)),IF(Q81&gt;$E90,1,0))</f>
        <v>1</v>
      </c>
      <c r="R90" s="42">
        <f>IF(R81=$E90,INDEX(Permanent!$E$2:$E$5,MATCH($D90,Permanent!$B$2:$B$5,FALSE)),IF(R81&gt;$E90,1,0))</f>
        <v>1</v>
      </c>
      <c r="S90" s="42">
        <f>IF(S81=$E90,INDEX(Permanent!$E$2:$E$5,MATCH($D90,Permanent!$B$2:$B$5,FALSE)),IF(S81&gt;$E90,1,0))</f>
        <v>1</v>
      </c>
      <c r="T90" s="42">
        <f>IF(T81=$E90,INDEX(Permanent!$E$2:$E$5,MATCH($D90,Permanent!$B$2:$B$5,FALSE)),IF(T81&gt;$E90,1,0))</f>
        <v>1</v>
      </c>
      <c r="U90" s="42">
        <f>IF(U81=$E90,INDEX(Permanent!$E$2:$E$5,MATCH($D90,Permanent!$B$2:$B$5,FALSE)),IF(U81&gt;$E90,1,0))</f>
        <v>1</v>
      </c>
      <c r="V90" s="42">
        <f>IF(V81=$E90,INDEX(Permanent!$E$2:$E$5,MATCH($D90,Permanent!$B$2:$B$5,FALSE)),IF(V81&gt;$E90,1,0))</f>
        <v>1</v>
      </c>
      <c r="W90" s="42">
        <f>IF(W81=$E90,INDEX(Permanent!$E$2:$E$5,MATCH($D90,Permanent!$B$2:$B$5,FALSE)),IF(W81&gt;$E90,1,0))</f>
        <v>1</v>
      </c>
      <c r="X90" s="42">
        <f>IF(X81=$E90,INDEX(Permanent!$E$2:$E$5,MATCH($D90,Permanent!$B$2:$B$5,FALSE)),IF(X81&gt;$E90,1,0))</f>
        <v>1</v>
      </c>
      <c r="Y90" s="42">
        <f>IF(Y81=$E90,INDEX(Permanent!$E$2:$E$5,MATCH($D90,Permanent!$B$2:$B$5,FALSE)),IF(Y81&gt;$E90,1,0))</f>
        <v>1</v>
      </c>
      <c r="Z90" s="42">
        <f>IF(Z81=$E90,INDEX(Permanent!$E$2:$E$5,MATCH($D90,Permanent!$B$2:$B$5,FALSE)),IF(Z81&gt;$E90,1,0))</f>
        <v>1</v>
      </c>
      <c r="AA90" s="42">
        <f>IF(AA81=$E90,INDEX(Permanent!$E$2:$E$5,MATCH($D90,Permanent!$B$2:$B$5,FALSE)),IF(AA81&gt;$E90,1,0))</f>
        <v>1</v>
      </c>
      <c r="AB90" s="42">
        <f>IF(AB81=$E90,INDEX(Permanent!$E$2:$E$5,MATCH($D90,Permanent!$B$2:$B$5,FALSE)),IF(AB81&gt;$E90,1,0))</f>
        <v>1</v>
      </c>
      <c r="AC90" s="42">
        <f>IF(AC81=$E90,INDEX(Permanent!$E$2:$E$5,MATCH($D90,Permanent!$B$2:$B$5,FALSE)),IF(AC81&gt;$E90,1,0))</f>
        <v>1</v>
      </c>
      <c r="AD90" s="42">
        <f>IF(AD81=$E90,INDEX(Permanent!$E$2:$E$5,MATCH($D90,Permanent!$B$2:$B$5,FALSE)),IF(AD81&gt;$E90,1,0))</f>
        <v>1</v>
      </c>
      <c r="AE90" s="42">
        <f>IF(AE81=$E90,INDEX(Permanent!$E$2:$E$5,MATCH($D90,Permanent!$B$2:$B$5,FALSE)),IF(AE81&gt;$E90,1,0))</f>
        <v>1</v>
      </c>
      <c r="AF90" s="42">
        <f>IF(AF81=$E90,INDEX(Permanent!$E$2:$E$5,MATCH($D90,Permanent!$B$2:$B$5,FALSE)),IF(AF81&gt;$E90,1,0))</f>
        <v>1</v>
      </c>
      <c r="AG90" s="42">
        <f>IF(AG81=$E90,INDEX(Permanent!$E$2:$E$5,MATCH($D90,Permanent!$B$2:$B$5,FALSE)),IF(AG81&gt;$E90,1,0))</f>
        <v>1</v>
      </c>
      <c r="AH90" s="42">
        <f>IF(AH81=$E90,INDEX(Permanent!$E$2:$E$5,MATCH($D90,Permanent!$B$2:$B$5,FALSE)),IF(AH81&gt;$E90,1,0))</f>
        <v>1</v>
      </c>
      <c r="AI90" s="42">
        <f>IF(AI81=$E90,INDEX(Permanent!$E$2:$E$5,MATCH($D90,Permanent!$B$2:$B$5,FALSE)),IF(AI81&gt;$E90,1,0))</f>
        <v>1</v>
      </c>
      <c r="AJ90" s="42">
        <f>IF(AJ81=$E90,INDEX(Permanent!$E$2:$E$5,MATCH($D90,Permanent!$B$2:$B$5,FALSE)),IF(AJ81&gt;$E90,1,0))</f>
        <v>1</v>
      </c>
      <c r="AK90" s="42">
        <f>IF(AK81=$E90,INDEX(Permanent!$E$2:$E$5,MATCH($D90,Permanent!$B$2:$B$5,FALSE)),IF(AK81&gt;$E90,1,0))</f>
        <v>1</v>
      </c>
      <c r="AL90" s="42">
        <f>IF(AL81=$E90,INDEX(Permanent!$E$2:$E$5,MATCH($D90,Permanent!$B$2:$B$5,FALSE)),IF(AL81&gt;$E90,1,0))</f>
        <v>1</v>
      </c>
    </row>
    <row r="91" spans="3:38" hidden="1" outlineLevel="1">
      <c r="C91" s="57" t="s">
        <v>193</v>
      </c>
      <c r="D91" s="3"/>
      <c r="E91" s="3"/>
      <c r="F91" s="47" t="s">
        <v>27</v>
      </c>
      <c r="G91" s="42"/>
      <c r="H91" s="18">
        <f t="shared" ref="H91:AL91" si="30">IF(H90=1,$O$44,IF(H90&gt;0,H90*$O$44+(1-H90)*$O$43,IF(H89&gt;0,H89*$O$43,0)))/(1+$O$49)</f>
        <v>0</v>
      </c>
      <c r="I91" s="18">
        <f t="shared" si="30"/>
        <v>0</v>
      </c>
      <c r="J91" s="18">
        <f t="shared" si="30"/>
        <v>0</v>
      </c>
      <c r="K91" s="18">
        <f t="shared" si="30"/>
        <v>0</v>
      </c>
      <c r="L91" s="18">
        <f t="shared" si="30"/>
        <v>0</v>
      </c>
      <c r="M91" s="18">
        <f t="shared" si="30"/>
        <v>0</v>
      </c>
      <c r="N91" s="18">
        <f t="shared" si="30"/>
        <v>0</v>
      </c>
      <c r="O91" s="18">
        <f t="shared" si="30"/>
        <v>0</v>
      </c>
      <c r="P91" s="18">
        <f t="shared" si="30"/>
        <v>0</v>
      </c>
      <c r="Q91" s="18">
        <f t="shared" si="30"/>
        <v>0</v>
      </c>
      <c r="R91" s="18">
        <f t="shared" si="30"/>
        <v>0</v>
      </c>
      <c r="S91" s="18">
        <f t="shared" si="30"/>
        <v>0</v>
      </c>
      <c r="T91" s="18">
        <f t="shared" si="30"/>
        <v>0</v>
      </c>
      <c r="U91" s="18">
        <f t="shared" si="30"/>
        <v>0</v>
      </c>
      <c r="V91" s="18">
        <f t="shared" si="30"/>
        <v>0</v>
      </c>
      <c r="W91" s="18">
        <f t="shared" si="30"/>
        <v>0</v>
      </c>
      <c r="X91" s="18">
        <f t="shared" si="30"/>
        <v>0</v>
      </c>
      <c r="Y91" s="18">
        <f t="shared" si="30"/>
        <v>0</v>
      </c>
      <c r="Z91" s="18">
        <f t="shared" si="30"/>
        <v>0</v>
      </c>
      <c r="AA91" s="18">
        <f t="shared" si="30"/>
        <v>0</v>
      </c>
      <c r="AB91" s="18">
        <f t="shared" si="30"/>
        <v>0</v>
      </c>
      <c r="AC91" s="18">
        <f t="shared" si="30"/>
        <v>0</v>
      </c>
      <c r="AD91" s="18">
        <f t="shared" si="30"/>
        <v>0</v>
      </c>
      <c r="AE91" s="18">
        <f t="shared" si="30"/>
        <v>0</v>
      </c>
      <c r="AF91" s="18">
        <f t="shared" si="30"/>
        <v>0</v>
      </c>
      <c r="AG91" s="18">
        <f t="shared" si="30"/>
        <v>0</v>
      </c>
      <c r="AH91" s="18">
        <f t="shared" si="30"/>
        <v>0</v>
      </c>
      <c r="AI91" s="18">
        <f t="shared" si="30"/>
        <v>0</v>
      </c>
      <c r="AJ91" s="18">
        <f t="shared" si="30"/>
        <v>0</v>
      </c>
      <c r="AK91" s="18">
        <f t="shared" si="30"/>
        <v>0</v>
      </c>
      <c r="AL91" s="18">
        <f t="shared" si="30"/>
        <v>0</v>
      </c>
    </row>
    <row r="92" spans="3:38" hidden="1" outlineLevel="1">
      <c r="C92" s="57" t="s">
        <v>194</v>
      </c>
      <c r="D92" s="3"/>
      <c r="E92" s="3"/>
      <c r="F92" s="47" t="s">
        <v>27</v>
      </c>
      <c r="G92" s="42"/>
      <c r="H92" s="18">
        <f t="shared" ref="H92:AL92" si="31">IF(H90=1,$O$44,IF(H90&gt;0,H90*$O$44+(1-H90)*$O$43,IF(H89&gt;0,H89*$O$43,0)))</f>
        <v>0</v>
      </c>
      <c r="I92" s="18">
        <f t="shared" si="31"/>
        <v>0</v>
      </c>
      <c r="J92" s="18">
        <f t="shared" si="31"/>
        <v>0</v>
      </c>
      <c r="K92" s="18">
        <f t="shared" si="31"/>
        <v>0</v>
      </c>
      <c r="L92" s="18">
        <f t="shared" si="31"/>
        <v>0</v>
      </c>
      <c r="M92" s="18">
        <f t="shared" si="31"/>
        <v>0</v>
      </c>
      <c r="N92" s="18">
        <f t="shared" si="31"/>
        <v>0</v>
      </c>
      <c r="O92" s="18">
        <f t="shared" si="31"/>
        <v>0</v>
      </c>
      <c r="P92" s="18">
        <f t="shared" si="31"/>
        <v>0</v>
      </c>
      <c r="Q92" s="18">
        <f t="shared" si="31"/>
        <v>0</v>
      </c>
      <c r="R92" s="18">
        <f t="shared" si="31"/>
        <v>0</v>
      </c>
      <c r="S92" s="18">
        <f t="shared" si="31"/>
        <v>0</v>
      </c>
      <c r="T92" s="18">
        <f t="shared" si="31"/>
        <v>0</v>
      </c>
      <c r="U92" s="18">
        <f t="shared" si="31"/>
        <v>0</v>
      </c>
      <c r="V92" s="18">
        <f t="shared" si="31"/>
        <v>0</v>
      </c>
      <c r="W92" s="18">
        <f t="shared" si="31"/>
        <v>0</v>
      </c>
      <c r="X92" s="18">
        <f t="shared" si="31"/>
        <v>0</v>
      </c>
      <c r="Y92" s="18">
        <f t="shared" si="31"/>
        <v>0</v>
      </c>
      <c r="Z92" s="18">
        <f t="shared" si="31"/>
        <v>0</v>
      </c>
      <c r="AA92" s="18">
        <f t="shared" si="31"/>
        <v>0</v>
      </c>
      <c r="AB92" s="18">
        <f t="shared" si="31"/>
        <v>0</v>
      </c>
      <c r="AC92" s="18">
        <f t="shared" si="31"/>
        <v>0</v>
      </c>
      <c r="AD92" s="18">
        <f t="shared" si="31"/>
        <v>0</v>
      </c>
      <c r="AE92" s="18">
        <f t="shared" si="31"/>
        <v>0</v>
      </c>
      <c r="AF92" s="18">
        <f t="shared" si="31"/>
        <v>0</v>
      </c>
      <c r="AG92" s="18">
        <f t="shared" si="31"/>
        <v>0</v>
      </c>
      <c r="AH92" s="18">
        <f t="shared" si="31"/>
        <v>0</v>
      </c>
      <c r="AI92" s="18">
        <f t="shared" si="31"/>
        <v>0</v>
      </c>
      <c r="AJ92" s="18">
        <f t="shared" si="31"/>
        <v>0</v>
      </c>
      <c r="AK92" s="18">
        <f t="shared" si="31"/>
        <v>0</v>
      </c>
      <c r="AL92" s="18">
        <f t="shared" si="31"/>
        <v>0</v>
      </c>
    </row>
    <row r="93" spans="3:38" hidden="1" outlineLevel="1">
      <c r="C93" s="43" t="s">
        <v>192</v>
      </c>
      <c r="D93" s="3"/>
      <c r="E93" s="3"/>
      <c r="F93" s="47" t="s">
        <v>88</v>
      </c>
      <c r="G93" s="18">
        <f>SUM(H93:AL93)</f>
        <v>0</v>
      </c>
      <c r="H93" s="18">
        <f t="shared" ref="H93:AL93" si="32">H88*$O$49</f>
        <v>0</v>
      </c>
      <c r="I93" s="18">
        <f t="shared" si="32"/>
        <v>0</v>
      </c>
      <c r="J93" s="18">
        <f t="shared" si="32"/>
        <v>0</v>
      </c>
      <c r="K93" s="18">
        <f t="shared" si="32"/>
        <v>0</v>
      </c>
      <c r="L93" s="18">
        <f t="shared" si="32"/>
        <v>0</v>
      </c>
      <c r="M93" s="18">
        <f t="shared" si="32"/>
        <v>0</v>
      </c>
      <c r="N93" s="18">
        <f t="shared" si="32"/>
        <v>0</v>
      </c>
      <c r="O93" s="18">
        <f t="shared" si="32"/>
        <v>0</v>
      </c>
      <c r="P93" s="18">
        <f t="shared" si="32"/>
        <v>0</v>
      </c>
      <c r="Q93" s="18">
        <f t="shared" si="32"/>
        <v>0</v>
      </c>
      <c r="R93" s="18">
        <f t="shared" si="32"/>
        <v>0</v>
      </c>
      <c r="S93" s="18">
        <f t="shared" si="32"/>
        <v>0</v>
      </c>
      <c r="T93" s="18">
        <f t="shared" si="32"/>
        <v>0</v>
      </c>
      <c r="U93" s="18">
        <f t="shared" si="32"/>
        <v>0</v>
      </c>
      <c r="V93" s="18">
        <f t="shared" si="32"/>
        <v>0</v>
      </c>
      <c r="W93" s="18">
        <f t="shared" si="32"/>
        <v>0</v>
      </c>
      <c r="X93" s="18">
        <f t="shared" si="32"/>
        <v>0</v>
      </c>
      <c r="Y93" s="18">
        <f t="shared" si="32"/>
        <v>0</v>
      </c>
      <c r="Z93" s="18">
        <f t="shared" si="32"/>
        <v>0</v>
      </c>
      <c r="AA93" s="18">
        <f t="shared" si="32"/>
        <v>0</v>
      </c>
      <c r="AB93" s="18">
        <f t="shared" si="32"/>
        <v>0</v>
      </c>
      <c r="AC93" s="18">
        <f t="shared" si="32"/>
        <v>0</v>
      </c>
      <c r="AD93" s="18">
        <f t="shared" si="32"/>
        <v>0</v>
      </c>
      <c r="AE93" s="18">
        <f t="shared" si="32"/>
        <v>0</v>
      </c>
      <c r="AF93" s="18">
        <f t="shared" si="32"/>
        <v>0</v>
      </c>
      <c r="AG93" s="18">
        <f t="shared" si="32"/>
        <v>0</v>
      </c>
      <c r="AH93" s="18">
        <f t="shared" si="32"/>
        <v>0</v>
      </c>
      <c r="AI93" s="18">
        <f t="shared" si="32"/>
        <v>0</v>
      </c>
      <c r="AJ93" s="18">
        <f t="shared" si="32"/>
        <v>0</v>
      </c>
      <c r="AK93" s="18">
        <f t="shared" si="32"/>
        <v>0</v>
      </c>
      <c r="AL93" s="18">
        <f t="shared" si="32"/>
        <v>0</v>
      </c>
    </row>
    <row r="94" spans="3:38" hidden="1" outlineLevel="1">
      <c r="C94" s="43" t="s">
        <v>196</v>
      </c>
      <c r="D94" s="3"/>
      <c r="E94" s="3"/>
      <c r="F94" s="47" t="s">
        <v>28</v>
      </c>
      <c r="G94" s="42" t="e">
        <f>SUMPRODUCT(H88:AL88,H94:AL94)/G88</f>
        <v>#DIV/0!</v>
      </c>
      <c r="H94" s="42">
        <f t="shared" ref="H94:AL94" si="33">IF(H88=0,0,$O$47)</f>
        <v>0</v>
      </c>
      <c r="I94" s="42">
        <f t="shared" si="33"/>
        <v>0</v>
      </c>
      <c r="J94" s="42">
        <f t="shared" si="33"/>
        <v>0</v>
      </c>
      <c r="K94" s="42">
        <f t="shared" si="33"/>
        <v>0</v>
      </c>
      <c r="L94" s="42">
        <f t="shared" si="33"/>
        <v>0</v>
      </c>
      <c r="M94" s="42">
        <f t="shared" si="33"/>
        <v>0</v>
      </c>
      <c r="N94" s="42">
        <f t="shared" si="33"/>
        <v>0</v>
      </c>
      <c r="O94" s="42">
        <f t="shared" si="33"/>
        <v>0</v>
      </c>
      <c r="P94" s="42">
        <f t="shared" si="33"/>
        <v>0</v>
      </c>
      <c r="Q94" s="42">
        <f t="shared" si="33"/>
        <v>0</v>
      </c>
      <c r="R94" s="42">
        <f t="shared" si="33"/>
        <v>0</v>
      </c>
      <c r="S94" s="42">
        <f t="shared" si="33"/>
        <v>0</v>
      </c>
      <c r="T94" s="42">
        <f t="shared" si="33"/>
        <v>0</v>
      </c>
      <c r="U94" s="42">
        <f t="shared" si="33"/>
        <v>0</v>
      </c>
      <c r="V94" s="42">
        <f t="shared" si="33"/>
        <v>0</v>
      </c>
      <c r="W94" s="42">
        <f t="shared" si="33"/>
        <v>0</v>
      </c>
      <c r="X94" s="42">
        <f t="shared" si="33"/>
        <v>0</v>
      </c>
      <c r="Y94" s="42">
        <f t="shared" si="33"/>
        <v>0</v>
      </c>
      <c r="Z94" s="42">
        <f t="shared" si="33"/>
        <v>0</v>
      </c>
      <c r="AA94" s="42">
        <f t="shared" si="33"/>
        <v>0</v>
      </c>
      <c r="AB94" s="42">
        <f t="shared" si="33"/>
        <v>0</v>
      </c>
      <c r="AC94" s="42">
        <f t="shared" si="33"/>
        <v>0</v>
      </c>
      <c r="AD94" s="42">
        <f t="shared" si="33"/>
        <v>0</v>
      </c>
      <c r="AE94" s="42">
        <f t="shared" si="33"/>
        <v>0</v>
      </c>
      <c r="AF94" s="42">
        <f t="shared" si="33"/>
        <v>0</v>
      </c>
      <c r="AG94" s="42">
        <f t="shared" si="33"/>
        <v>0</v>
      </c>
      <c r="AH94" s="42">
        <f t="shared" si="33"/>
        <v>0</v>
      </c>
      <c r="AI94" s="42">
        <f t="shared" si="33"/>
        <v>0</v>
      </c>
      <c r="AJ94" s="42">
        <f t="shared" si="33"/>
        <v>0</v>
      </c>
      <c r="AK94" s="42">
        <f t="shared" si="33"/>
        <v>0</v>
      </c>
      <c r="AL94" s="42">
        <f t="shared" si="33"/>
        <v>0</v>
      </c>
    </row>
    <row r="95" spans="3:38" hidden="1" outlineLevel="1">
      <c r="C95" s="43" t="s">
        <v>197</v>
      </c>
      <c r="D95" s="3"/>
      <c r="E95" s="3"/>
      <c r="F95" s="47" t="s">
        <v>28</v>
      </c>
      <c r="G95" s="42" t="e">
        <f>SUMPRODUCT(H93:AL93,H95:AL95)/G93</f>
        <v>#DIV/0!</v>
      </c>
      <c r="H95" s="42">
        <f t="shared" ref="H95:AL95" si="34">IF(H93=0,0,$O$50)</f>
        <v>0</v>
      </c>
      <c r="I95" s="42">
        <f t="shared" si="34"/>
        <v>0</v>
      </c>
      <c r="J95" s="42">
        <f t="shared" si="34"/>
        <v>0</v>
      </c>
      <c r="K95" s="42">
        <f t="shared" si="34"/>
        <v>0</v>
      </c>
      <c r="L95" s="42">
        <f t="shared" si="34"/>
        <v>0</v>
      </c>
      <c r="M95" s="42">
        <f t="shared" si="34"/>
        <v>0</v>
      </c>
      <c r="N95" s="42">
        <f t="shared" si="34"/>
        <v>0</v>
      </c>
      <c r="O95" s="42">
        <f t="shared" si="34"/>
        <v>0</v>
      </c>
      <c r="P95" s="42">
        <f t="shared" si="34"/>
        <v>0</v>
      </c>
      <c r="Q95" s="42">
        <f t="shared" si="34"/>
        <v>0</v>
      </c>
      <c r="R95" s="42">
        <f t="shared" si="34"/>
        <v>0</v>
      </c>
      <c r="S95" s="42">
        <f t="shared" si="34"/>
        <v>0</v>
      </c>
      <c r="T95" s="42">
        <f t="shared" si="34"/>
        <v>0</v>
      </c>
      <c r="U95" s="42">
        <f t="shared" si="34"/>
        <v>0</v>
      </c>
      <c r="V95" s="42">
        <f t="shared" si="34"/>
        <v>0</v>
      </c>
      <c r="W95" s="42">
        <f t="shared" si="34"/>
        <v>0</v>
      </c>
      <c r="X95" s="42">
        <f t="shared" si="34"/>
        <v>0</v>
      </c>
      <c r="Y95" s="42">
        <f t="shared" si="34"/>
        <v>0</v>
      </c>
      <c r="Z95" s="42">
        <f t="shared" si="34"/>
        <v>0</v>
      </c>
      <c r="AA95" s="42">
        <f t="shared" si="34"/>
        <v>0</v>
      </c>
      <c r="AB95" s="42">
        <f t="shared" si="34"/>
        <v>0</v>
      </c>
      <c r="AC95" s="42">
        <f t="shared" si="34"/>
        <v>0</v>
      </c>
      <c r="AD95" s="42">
        <f t="shared" si="34"/>
        <v>0</v>
      </c>
      <c r="AE95" s="42">
        <f t="shared" si="34"/>
        <v>0</v>
      </c>
      <c r="AF95" s="42">
        <f t="shared" si="34"/>
        <v>0</v>
      </c>
      <c r="AG95" s="42">
        <f t="shared" si="34"/>
        <v>0</v>
      </c>
      <c r="AH95" s="42">
        <f t="shared" si="34"/>
        <v>0</v>
      </c>
      <c r="AI95" s="42">
        <f t="shared" si="34"/>
        <v>0</v>
      </c>
      <c r="AJ95" s="42">
        <f t="shared" si="34"/>
        <v>0</v>
      </c>
      <c r="AK95" s="42">
        <f t="shared" si="34"/>
        <v>0</v>
      </c>
      <c r="AL95" s="42">
        <f t="shared" si="34"/>
        <v>0</v>
      </c>
    </row>
    <row r="96" spans="3:38" hidden="1" outlineLevel="1">
      <c r="C96" s="43" t="s">
        <v>96</v>
      </c>
      <c r="D96" s="3"/>
      <c r="E96" s="3"/>
      <c r="F96" s="47" t="s">
        <v>95</v>
      </c>
      <c r="G96" s="18">
        <f>SUM(H96:AL96)</f>
        <v>0</v>
      </c>
      <c r="H96" s="18">
        <f>H88*H94+H93*H95</f>
        <v>0</v>
      </c>
      <c r="I96" s="18">
        <f t="shared" ref="I96:AL96" si="35">I88*I94+I93*I95</f>
        <v>0</v>
      </c>
      <c r="J96" s="18">
        <f t="shared" si="35"/>
        <v>0</v>
      </c>
      <c r="K96" s="18">
        <f t="shared" si="35"/>
        <v>0</v>
      </c>
      <c r="L96" s="18">
        <f t="shared" si="35"/>
        <v>0</v>
      </c>
      <c r="M96" s="18">
        <f t="shared" si="35"/>
        <v>0</v>
      </c>
      <c r="N96" s="18">
        <f t="shared" si="35"/>
        <v>0</v>
      </c>
      <c r="O96" s="18">
        <f t="shared" si="35"/>
        <v>0</v>
      </c>
      <c r="P96" s="18">
        <f t="shared" si="35"/>
        <v>0</v>
      </c>
      <c r="Q96" s="18">
        <f t="shared" si="35"/>
        <v>0</v>
      </c>
      <c r="R96" s="18">
        <f t="shared" si="35"/>
        <v>0</v>
      </c>
      <c r="S96" s="18">
        <f t="shared" si="35"/>
        <v>0</v>
      </c>
      <c r="T96" s="18">
        <f t="shared" si="35"/>
        <v>0</v>
      </c>
      <c r="U96" s="18">
        <f t="shared" si="35"/>
        <v>0</v>
      </c>
      <c r="V96" s="18">
        <f t="shared" si="35"/>
        <v>0</v>
      </c>
      <c r="W96" s="18">
        <f t="shared" si="35"/>
        <v>0</v>
      </c>
      <c r="X96" s="18">
        <f t="shared" si="35"/>
        <v>0</v>
      </c>
      <c r="Y96" s="18">
        <f t="shared" si="35"/>
        <v>0</v>
      </c>
      <c r="Z96" s="18">
        <f t="shared" si="35"/>
        <v>0</v>
      </c>
      <c r="AA96" s="18">
        <f t="shared" si="35"/>
        <v>0</v>
      </c>
      <c r="AB96" s="18">
        <f t="shared" si="35"/>
        <v>0</v>
      </c>
      <c r="AC96" s="18">
        <f t="shared" si="35"/>
        <v>0</v>
      </c>
      <c r="AD96" s="18">
        <f t="shared" si="35"/>
        <v>0</v>
      </c>
      <c r="AE96" s="18">
        <f t="shared" si="35"/>
        <v>0</v>
      </c>
      <c r="AF96" s="18">
        <f t="shared" si="35"/>
        <v>0</v>
      </c>
      <c r="AG96" s="18">
        <f t="shared" si="35"/>
        <v>0</v>
      </c>
      <c r="AH96" s="18">
        <f t="shared" si="35"/>
        <v>0</v>
      </c>
      <c r="AI96" s="18">
        <f t="shared" si="35"/>
        <v>0</v>
      </c>
      <c r="AJ96" s="18">
        <f t="shared" si="35"/>
        <v>0</v>
      </c>
      <c r="AK96" s="18">
        <f t="shared" si="35"/>
        <v>0</v>
      </c>
      <c r="AL96" s="18">
        <f t="shared" si="35"/>
        <v>0</v>
      </c>
    </row>
    <row r="97" spans="3:38" hidden="1" outlineLevel="1">
      <c r="C97" s="43" t="s">
        <v>103</v>
      </c>
      <c r="D97" s="63"/>
      <c r="E97" s="3"/>
      <c r="F97" s="47" t="s">
        <v>88</v>
      </c>
      <c r="G97" s="18">
        <f>SUM(H97:AL97)</f>
        <v>0</v>
      </c>
      <c r="H97" s="18">
        <f>H88+H93</f>
        <v>0</v>
      </c>
      <c r="I97" s="18">
        <f t="shared" ref="I97:AL97" si="36">I88+I93</f>
        <v>0</v>
      </c>
      <c r="J97" s="18">
        <f t="shared" si="36"/>
        <v>0</v>
      </c>
      <c r="K97" s="18">
        <f t="shared" si="36"/>
        <v>0</v>
      </c>
      <c r="L97" s="18">
        <f t="shared" si="36"/>
        <v>0</v>
      </c>
      <c r="M97" s="18">
        <f t="shared" si="36"/>
        <v>0</v>
      </c>
      <c r="N97" s="18">
        <f t="shared" si="36"/>
        <v>0</v>
      </c>
      <c r="O97" s="18">
        <f t="shared" si="36"/>
        <v>0</v>
      </c>
      <c r="P97" s="18">
        <f t="shared" si="36"/>
        <v>0</v>
      </c>
      <c r="Q97" s="18">
        <f t="shared" si="36"/>
        <v>0</v>
      </c>
      <c r="R97" s="18">
        <f t="shared" si="36"/>
        <v>0</v>
      </c>
      <c r="S97" s="18">
        <f t="shared" si="36"/>
        <v>0</v>
      </c>
      <c r="T97" s="18">
        <f t="shared" si="36"/>
        <v>0</v>
      </c>
      <c r="U97" s="18">
        <f t="shared" si="36"/>
        <v>0</v>
      </c>
      <c r="V97" s="18">
        <f t="shared" si="36"/>
        <v>0</v>
      </c>
      <c r="W97" s="18">
        <f t="shared" si="36"/>
        <v>0</v>
      </c>
      <c r="X97" s="18">
        <f t="shared" si="36"/>
        <v>0</v>
      </c>
      <c r="Y97" s="18">
        <f t="shared" si="36"/>
        <v>0</v>
      </c>
      <c r="Z97" s="18">
        <f t="shared" si="36"/>
        <v>0</v>
      </c>
      <c r="AA97" s="18">
        <f t="shared" si="36"/>
        <v>0</v>
      </c>
      <c r="AB97" s="18">
        <f t="shared" si="36"/>
        <v>0</v>
      </c>
      <c r="AC97" s="18">
        <f t="shared" si="36"/>
        <v>0</v>
      </c>
      <c r="AD97" s="18">
        <f t="shared" si="36"/>
        <v>0</v>
      </c>
      <c r="AE97" s="18">
        <f t="shared" si="36"/>
        <v>0</v>
      </c>
      <c r="AF97" s="18">
        <f t="shared" si="36"/>
        <v>0</v>
      </c>
      <c r="AG97" s="18">
        <f t="shared" si="36"/>
        <v>0</v>
      </c>
      <c r="AH97" s="18">
        <f t="shared" si="36"/>
        <v>0</v>
      </c>
      <c r="AI97" s="18">
        <f t="shared" si="36"/>
        <v>0</v>
      </c>
      <c r="AJ97" s="18">
        <f t="shared" si="36"/>
        <v>0</v>
      </c>
      <c r="AK97" s="18">
        <f t="shared" si="36"/>
        <v>0</v>
      </c>
      <c r="AL97" s="18">
        <f t="shared" si="36"/>
        <v>0</v>
      </c>
    </row>
    <row r="98" spans="3:38" hidden="1" outlineLevel="1">
      <c r="C98" s="43" t="s">
        <v>104</v>
      </c>
      <c r="D98" s="63"/>
      <c r="E98" s="3"/>
      <c r="F98" s="47" t="s">
        <v>88</v>
      </c>
      <c r="G98" s="18">
        <f>SUM(H98:AL98)</f>
        <v>0</v>
      </c>
      <c r="H98" s="18">
        <f t="shared" ref="H98:AL98" si="37">IF($O$52="Flotation",H97*$G$34,0)</f>
        <v>0</v>
      </c>
      <c r="I98" s="18">
        <f t="shared" si="37"/>
        <v>0</v>
      </c>
      <c r="J98" s="18">
        <f t="shared" si="37"/>
        <v>0</v>
      </c>
      <c r="K98" s="18">
        <f t="shared" si="37"/>
        <v>0</v>
      </c>
      <c r="L98" s="18">
        <f t="shared" si="37"/>
        <v>0</v>
      </c>
      <c r="M98" s="18">
        <f t="shared" si="37"/>
        <v>0</v>
      </c>
      <c r="N98" s="18">
        <f t="shared" si="37"/>
        <v>0</v>
      </c>
      <c r="O98" s="18">
        <f t="shared" si="37"/>
        <v>0</v>
      </c>
      <c r="P98" s="18">
        <f t="shared" si="37"/>
        <v>0</v>
      </c>
      <c r="Q98" s="18">
        <f t="shared" si="37"/>
        <v>0</v>
      </c>
      <c r="R98" s="18">
        <f t="shared" si="37"/>
        <v>0</v>
      </c>
      <c r="S98" s="18">
        <f t="shared" si="37"/>
        <v>0</v>
      </c>
      <c r="T98" s="18">
        <f t="shared" si="37"/>
        <v>0</v>
      </c>
      <c r="U98" s="18">
        <f t="shared" si="37"/>
        <v>0</v>
      </c>
      <c r="V98" s="18">
        <f t="shared" si="37"/>
        <v>0</v>
      </c>
      <c r="W98" s="18">
        <f t="shared" si="37"/>
        <v>0</v>
      </c>
      <c r="X98" s="18">
        <f t="shared" si="37"/>
        <v>0</v>
      </c>
      <c r="Y98" s="18">
        <f t="shared" si="37"/>
        <v>0</v>
      </c>
      <c r="Z98" s="18">
        <f t="shared" si="37"/>
        <v>0</v>
      </c>
      <c r="AA98" s="18">
        <f t="shared" si="37"/>
        <v>0</v>
      </c>
      <c r="AB98" s="18">
        <f t="shared" si="37"/>
        <v>0</v>
      </c>
      <c r="AC98" s="18">
        <f t="shared" si="37"/>
        <v>0</v>
      </c>
      <c r="AD98" s="18">
        <f t="shared" si="37"/>
        <v>0</v>
      </c>
      <c r="AE98" s="18">
        <f t="shared" si="37"/>
        <v>0</v>
      </c>
      <c r="AF98" s="18">
        <f t="shared" si="37"/>
        <v>0</v>
      </c>
      <c r="AG98" s="18">
        <f t="shared" si="37"/>
        <v>0</v>
      </c>
      <c r="AH98" s="18">
        <f t="shared" si="37"/>
        <v>0</v>
      </c>
      <c r="AI98" s="18">
        <f t="shared" si="37"/>
        <v>0</v>
      </c>
      <c r="AJ98" s="18">
        <f t="shared" si="37"/>
        <v>0</v>
      </c>
      <c r="AK98" s="18">
        <f t="shared" si="37"/>
        <v>0</v>
      </c>
      <c r="AL98" s="18">
        <f t="shared" si="37"/>
        <v>0</v>
      </c>
    </row>
    <row r="99" spans="3:38" hidden="1" outlineLevel="1">
      <c r="C99" s="43" t="s">
        <v>108</v>
      </c>
      <c r="D99" s="3"/>
      <c r="E99" s="3"/>
      <c r="F99" s="47" t="s">
        <v>95</v>
      </c>
      <c r="G99" s="18">
        <f>SUM(H99:AL99)</f>
        <v>0</v>
      </c>
      <c r="H99" s="18">
        <f t="shared" ref="H99:AL99" si="38">IF($O$52="Flotation",H96*$G$35*$G$39,H96*$G$40)</f>
        <v>0</v>
      </c>
      <c r="I99" s="18">
        <f t="shared" si="38"/>
        <v>0</v>
      </c>
      <c r="J99" s="18">
        <f t="shared" si="38"/>
        <v>0</v>
      </c>
      <c r="K99" s="18">
        <f t="shared" si="38"/>
        <v>0</v>
      </c>
      <c r="L99" s="18">
        <f t="shared" si="38"/>
        <v>0</v>
      </c>
      <c r="M99" s="18">
        <f t="shared" si="38"/>
        <v>0</v>
      </c>
      <c r="N99" s="18">
        <f t="shared" si="38"/>
        <v>0</v>
      </c>
      <c r="O99" s="18">
        <f t="shared" si="38"/>
        <v>0</v>
      </c>
      <c r="P99" s="18">
        <f t="shared" si="38"/>
        <v>0</v>
      </c>
      <c r="Q99" s="18">
        <f t="shared" si="38"/>
        <v>0</v>
      </c>
      <c r="R99" s="18">
        <f t="shared" si="38"/>
        <v>0</v>
      </c>
      <c r="S99" s="18">
        <f t="shared" si="38"/>
        <v>0</v>
      </c>
      <c r="T99" s="18">
        <f t="shared" si="38"/>
        <v>0</v>
      </c>
      <c r="U99" s="18">
        <f t="shared" si="38"/>
        <v>0</v>
      </c>
      <c r="V99" s="18">
        <f t="shared" si="38"/>
        <v>0</v>
      </c>
      <c r="W99" s="18">
        <f t="shared" si="38"/>
        <v>0</v>
      </c>
      <c r="X99" s="18">
        <f t="shared" si="38"/>
        <v>0</v>
      </c>
      <c r="Y99" s="18">
        <f t="shared" si="38"/>
        <v>0</v>
      </c>
      <c r="Z99" s="18">
        <f t="shared" si="38"/>
        <v>0</v>
      </c>
      <c r="AA99" s="18">
        <f t="shared" si="38"/>
        <v>0</v>
      </c>
      <c r="AB99" s="18">
        <f t="shared" si="38"/>
        <v>0</v>
      </c>
      <c r="AC99" s="18">
        <f t="shared" si="38"/>
        <v>0</v>
      </c>
      <c r="AD99" s="18">
        <f t="shared" si="38"/>
        <v>0</v>
      </c>
      <c r="AE99" s="18">
        <f t="shared" si="38"/>
        <v>0</v>
      </c>
      <c r="AF99" s="18">
        <f t="shared" si="38"/>
        <v>0</v>
      </c>
      <c r="AG99" s="18">
        <f t="shared" si="38"/>
        <v>0</v>
      </c>
      <c r="AH99" s="18">
        <f t="shared" si="38"/>
        <v>0</v>
      </c>
      <c r="AI99" s="18">
        <f t="shared" si="38"/>
        <v>0</v>
      </c>
      <c r="AJ99" s="18">
        <f t="shared" si="38"/>
        <v>0</v>
      </c>
      <c r="AK99" s="18">
        <f t="shared" si="38"/>
        <v>0</v>
      </c>
      <c r="AL99" s="18">
        <f t="shared" si="38"/>
        <v>0</v>
      </c>
    </row>
    <row r="100" spans="3:38" hidden="1" outlineLevel="1">
      <c r="C100" s="64" t="s">
        <v>219</v>
      </c>
      <c r="D100" s="3"/>
      <c r="E100" s="3"/>
      <c r="F100" s="47" t="s">
        <v>109</v>
      </c>
      <c r="G100" s="42">
        <f>H100</f>
        <v>1</v>
      </c>
      <c r="H100" s="42">
        <f t="shared" ref="H100:AL100" si="39">IF(OR(H$60&gt;0,AND(H88&gt;0,$O$52="Flotation")),1,0)</f>
        <v>1</v>
      </c>
      <c r="I100" s="42">
        <f t="shared" si="39"/>
        <v>1</v>
      </c>
      <c r="J100" s="42">
        <f t="shared" si="39"/>
        <v>1</v>
      </c>
      <c r="K100" s="42">
        <f t="shared" si="39"/>
        <v>1</v>
      </c>
      <c r="L100" s="42">
        <f t="shared" si="39"/>
        <v>1</v>
      </c>
      <c r="M100" s="42">
        <f t="shared" si="39"/>
        <v>1</v>
      </c>
      <c r="N100" s="42">
        <f t="shared" si="39"/>
        <v>1</v>
      </c>
      <c r="O100" s="42">
        <f t="shared" si="39"/>
        <v>0</v>
      </c>
      <c r="P100" s="42">
        <f t="shared" si="39"/>
        <v>0</v>
      </c>
      <c r="Q100" s="42">
        <f t="shared" si="39"/>
        <v>0</v>
      </c>
      <c r="R100" s="42">
        <f t="shared" si="39"/>
        <v>0</v>
      </c>
      <c r="S100" s="42">
        <f t="shared" si="39"/>
        <v>0</v>
      </c>
      <c r="T100" s="42">
        <f t="shared" si="39"/>
        <v>0</v>
      </c>
      <c r="U100" s="42">
        <f t="shared" si="39"/>
        <v>0</v>
      </c>
      <c r="V100" s="42">
        <f t="shared" si="39"/>
        <v>0</v>
      </c>
      <c r="W100" s="42">
        <f t="shared" si="39"/>
        <v>0</v>
      </c>
      <c r="X100" s="42">
        <f t="shared" si="39"/>
        <v>0</v>
      </c>
      <c r="Y100" s="42">
        <f t="shared" si="39"/>
        <v>0</v>
      </c>
      <c r="Z100" s="42">
        <f t="shared" si="39"/>
        <v>0</v>
      </c>
      <c r="AA100" s="42">
        <f t="shared" si="39"/>
        <v>0</v>
      </c>
      <c r="AB100" s="42">
        <f t="shared" si="39"/>
        <v>0</v>
      </c>
      <c r="AC100" s="42">
        <f t="shared" si="39"/>
        <v>0</v>
      </c>
      <c r="AD100" s="42">
        <f t="shared" si="39"/>
        <v>0</v>
      </c>
      <c r="AE100" s="42">
        <f t="shared" si="39"/>
        <v>0</v>
      </c>
      <c r="AF100" s="42">
        <f t="shared" si="39"/>
        <v>0</v>
      </c>
      <c r="AG100" s="42">
        <f t="shared" si="39"/>
        <v>0</v>
      </c>
      <c r="AH100" s="42">
        <f t="shared" si="39"/>
        <v>0</v>
      </c>
      <c r="AI100" s="42">
        <f t="shared" si="39"/>
        <v>0</v>
      </c>
      <c r="AJ100" s="42">
        <f t="shared" si="39"/>
        <v>0</v>
      </c>
      <c r="AK100" s="42">
        <f t="shared" si="39"/>
        <v>0</v>
      </c>
      <c r="AL100" s="42">
        <f t="shared" si="39"/>
        <v>0</v>
      </c>
    </row>
    <row r="101" spans="3:38" hidden="1" outlineLevel="1">
      <c r="C101" s="59"/>
      <c r="D101" s="12"/>
      <c r="E101" s="12"/>
      <c r="F101" s="60"/>
      <c r="G101" s="72"/>
      <c r="H101" s="7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</row>
    <row r="102" spans="3:38" hidden="1" outlineLevel="1">
      <c r="C102" s="34" t="s">
        <v>117</v>
      </c>
      <c r="D102" s="12"/>
      <c r="E102" s="12"/>
      <c r="F102" s="60"/>
      <c r="G102" s="72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</row>
    <row r="103" spans="3:38" hidden="1" outlineLevel="1">
      <c r="C103" s="43" t="s">
        <v>110</v>
      </c>
      <c r="D103" s="3"/>
      <c r="E103" s="3"/>
      <c r="F103" s="47" t="s">
        <v>46</v>
      </c>
      <c r="G103" s="62">
        <f t="shared" ref="G103:G121" si="40">SUM(H103:AL103)</f>
        <v>0</v>
      </c>
      <c r="H103" s="62">
        <f>H99*H$7/1000</f>
        <v>0</v>
      </c>
      <c r="I103" s="62">
        <f t="shared" ref="I103:AC103" si="41">I99*I$7/1000</f>
        <v>0</v>
      </c>
      <c r="J103" s="62">
        <f t="shared" si="41"/>
        <v>0</v>
      </c>
      <c r="K103" s="62">
        <f t="shared" si="41"/>
        <v>0</v>
      </c>
      <c r="L103" s="62">
        <f t="shared" si="41"/>
        <v>0</v>
      </c>
      <c r="M103" s="62">
        <f t="shared" si="41"/>
        <v>0</v>
      </c>
      <c r="N103" s="62">
        <f t="shared" si="41"/>
        <v>0</v>
      </c>
      <c r="O103" s="62">
        <f t="shared" si="41"/>
        <v>0</v>
      </c>
      <c r="P103" s="62">
        <f t="shared" si="41"/>
        <v>0</v>
      </c>
      <c r="Q103" s="62">
        <f t="shared" si="41"/>
        <v>0</v>
      </c>
      <c r="R103" s="62">
        <f t="shared" si="41"/>
        <v>0</v>
      </c>
      <c r="S103" s="62">
        <f t="shared" si="41"/>
        <v>0</v>
      </c>
      <c r="T103" s="62">
        <f t="shared" si="41"/>
        <v>0</v>
      </c>
      <c r="U103" s="62">
        <f t="shared" si="41"/>
        <v>0</v>
      </c>
      <c r="V103" s="62">
        <f t="shared" si="41"/>
        <v>0</v>
      </c>
      <c r="W103" s="62">
        <f t="shared" si="41"/>
        <v>0</v>
      </c>
      <c r="X103" s="62">
        <f t="shared" si="41"/>
        <v>0</v>
      </c>
      <c r="Y103" s="62">
        <f t="shared" si="41"/>
        <v>0</v>
      </c>
      <c r="Z103" s="62">
        <f t="shared" si="41"/>
        <v>0</v>
      </c>
      <c r="AA103" s="62">
        <f t="shared" si="41"/>
        <v>0</v>
      </c>
      <c r="AB103" s="62">
        <f t="shared" si="41"/>
        <v>0</v>
      </c>
      <c r="AC103" s="62">
        <f t="shared" si="41"/>
        <v>0</v>
      </c>
      <c r="AD103" s="62">
        <f t="shared" ref="AD103:AL103" si="42">AD99*AD$7/1000</f>
        <v>0</v>
      </c>
      <c r="AE103" s="62">
        <f t="shared" si="42"/>
        <v>0</v>
      </c>
      <c r="AF103" s="62">
        <f t="shared" si="42"/>
        <v>0</v>
      </c>
      <c r="AG103" s="62">
        <f t="shared" si="42"/>
        <v>0</v>
      </c>
      <c r="AH103" s="62">
        <f t="shared" si="42"/>
        <v>0</v>
      </c>
      <c r="AI103" s="62">
        <f t="shared" si="42"/>
        <v>0</v>
      </c>
      <c r="AJ103" s="62">
        <f t="shared" si="42"/>
        <v>0</v>
      </c>
      <c r="AK103" s="62">
        <f t="shared" si="42"/>
        <v>0</v>
      </c>
      <c r="AL103" s="62">
        <f t="shared" si="42"/>
        <v>0</v>
      </c>
    </row>
    <row r="104" spans="3:38" hidden="1" outlineLevel="1">
      <c r="C104" s="43" t="s">
        <v>31</v>
      </c>
      <c r="D104" s="62">
        <f>$G$24*$O$51</f>
        <v>130</v>
      </c>
      <c r="E104" s="3" t="s">
        <v>23</v>
      </c>
      <c r="F104" s="47" t="s">
        <v>46</v>
      </c>
      <c r="G104" s="62">
        <f t="shared" si="40"/>
        <v>0</v>
      </c>
      <c r="H104" s="62">
        <f>-(H93+H88)*$D104/1000</f>
        <v>0</v>
      </c>
      <c r="I104" s="62">
        <f t="shared" ref="I104:AL104" si="43">-(I93+I88)*$D104/1000</f>
        <v>0</v>
      </c>
      <c r="J104" s="62">
        <f t="shared" si="43"/>
        <v>0</v>
      </c>
      <c r="K104" s="62">
        <f t="shared" si="43"/>
        <v>0</v>
      </c>
      <c r="L104" s="62">
        <f t="shared" si="43"/>
        <v>0</v>
      </c>
      <c r="M104" s="62">
        <f t="shared" si="43"/>
        <v>0</v>
      </c>
      <c r="N104" s="62">
        <f t="shared" si="43"/>
        <v>0</v>
      </c>
      <c r="O104" s="62">
        <f t="shared" si="43"/>
        <v>0</v>
      </c>
      <c r="P104" s="62">
        <f t="shared" si="43"/>
        <v>0</v>
      </c>
      <c r="Q104" s="62">
        <f t="shared" si="43"/>
        <v>0</v>
      </c>
      <c r="R104" s="62">
        <f t="shared" si="43"/>
        <v>0</v>
      </c>
      <c r="S104" s="62">
        <f t="shared" si="43"/>
        <v>0</v>
      </c>
      <c r="T104" s="62">
        <f t="shared" si="43"/>
        <v>0</v>
      </c>
      <c r="U104" s="62">
        <f t="shared" si="43"/>
        <v>0</v>
      </c>
      <c r="V104" s="62">
        <f t="shared" si="43"/>
        <v>0</v>
      </c>
      <c r="W104" s="62">
        <f t="shared" si="43"/>
        <v>0</v>
      </c>
      <c r="X104" s="62">
        <f t="shared" si="43"/>
        <v>0</v>
      </c>
      <c r="Y104" s="62">
        <f t="shared" si="43"/>
        <v>0</v>
      </c>
      <c r="Z104" s="62">
        <f t="shared" si="43"/>
        <v>0</v>
      </c>
      <c r="AA104" s="62">
        <f t="shared" si="43"/>
        <v>0</v>
      </c>
      <c r="AB104" s="62">
        <f t="shared" si="43"/>
        <v>0</v>
      </c>
      <c r="AC104" s="62">
        <f t="shared" si="43"/>
        <v>0</v>
      </c>
      <c r="AD104" s="62">
        <f t="shared" si="43"/>
        <v>0</v>
      </c>
      <c r="AE104" s="62">
        <f t="shared" si="43"/>
        <v>0</v>
      </c>
      <c r="AF104" s="62">
        <f t="shared" si="43"/>
        <v>0</v>
      </c>
      <c r="AG104" s="62">
        <f t="shared" si="43"/>
        <v>0</v>
      </c>
      <c r="AH104" s="62">
        <f t="shared" si="43"/>
        <v>0</v>
      </c>
      <c r="AI104" s="62">
        <f t="shared" si="43"/>
        <v>0</v>
      </c>
      <c r="AJ104" s="62">
        <f t="shared" si="43"/>
        <v>0</v>
      </c>
      <c r="AK104" s="62">
        <f t="shared" si="43"/>
        <v>0</v>
      </c>
      <c r="AL104" s="62">
        <f t="shared" si="43"/>
        <v>0</v>
      </c>
    </row>
    <row r="105" spans="3:38" hidden="1" outlineLevel="1">
      <c r="C105" s="66" t="s">
        <v>102</v>
      </c>
      <c r="D105" s="63"/>
      <c r="E105" s="3"/>
      <c r="F105" s="47" t="s">
        <v>46</v>
      </c>
      <c r="G105" s="62">
        <f t="shared" si="40"/>
        <v>-5</v>
      </c>
      <c r="H105" s="62">
        <f>SUM(H106:H110)</f>
        <v>0</v>
      </c>
      <c r="I105" s="62">
        <f t="shared" ref="I105:AC105" si="44">SUM(I106:I110)</f>
        <v>0</v>
      </c>
      <c r="J105" s="62">
        <f t="shared" si="44"/>
        <v>0</v>
      </c>
      <c r="K105" s="62">
        <f t="shared" si="44"/>
        <v>0</v>
      </c>
      <c r="L105" s="62">
        <f t="shared" si="44"/>
        <v>0</v>
      </c>
      <c r="M105" s="62">
        <f t="shared" si="44"/>
        <v>0</v>
      </c>
      <c r="N105" s="62">
        <f t="shared" si="44"/>
        <v>-5</v>
      </c>
      <c r="O105" s="62">
        <f t="shared" si="44"/>
        <v>0</v>
      </c>
      <c r="P105" s="62">
        <f t="shared" si="44"/>
        <v>0</v>
      </c>
      <c r="Q105" s="62">
        <f t="shared" si="44"/>
        <v>0</v>
      </c>
      <c r="R105" s="62">
        <f t="shared" si="44"/>
        <v>0</v>
      </c>
      <c r="S105" s="62">
        <f t="shared" si="44"/>
        <v>0</v>
      </c>
      <c r="T105" s="62">
        <f t="shared" si="44"/>
        <v>0</v>
      </c>
      <c r="U105" s="62">
        <f t="shared" si="44"/>
        <v>0</v>
      </c>
      <c r="V105" s="62">
        <f t="shared" si="44"/>
        <v>0</v>
      </c>
      <c r="W105" s="62">
        <f t="shared" si="44"/>
        <v>0</v>
      </c>
      <c r="X105" s="62">
        <f t="shared" si="44"/>
        <v>0</v>
      </c>
      <c r="Y105" s="62">
        <f t="shared" si="44"/>
        <v>0</v>
      </c>
      <c r="Z105" s="62">
        <f t="shared" si="44"/>
        <v>0</v>
      </c>
      <c r="AA105" s="62">
        <f t="shared" si="44"/>
        <v>0</v>
      </c>
      <c r="AB105" s="62">
        <f t="shared" si="44"/>
        <v>0</v>
      </c>
      <c r="AC105" s="62">
        <f t="shared" si="44"/>
        <v>0</v>
      </c>
      <c r="AD105" s="62">
        <f t="shared" ref="AD105" si="45">SUM(AD106:AD110)</f>
        <v>0</v>
      </c>
      <c r="AE105" s="62">
        <f t="shared" ref="AE105" si="46">SUM(AE106:AE110)</f>
        <v>0</v>
      </c>
      <c r="AF105" s="62">
        <f t="shared" ref="AF105" si="47">SUM(AF106:AF110)</f>
        <v>0</v>
      </c>
      <c r="AG105" s="62">
        <f t="shared" ref="AG105" si="48">SUM(AG106:AG110)</f>
        <v>0</v>
      </c>
      <c r="AH105" s="62">
        <f t="shared" ref="AH105" si="49">SUM(AH106:AH110)</f>
        <v>0</v>
      </c>
      <c r="AI105" s="62">
        <f t="shared" ref="AI105" si="50">SUM(AI106:AI110)</f>
        <v>0</v>
      </c>
      <c r="AJ105" s="62">
        <f t="shared" ref="AJ105" si="51">SUM(AJ106:AJ110)</f>
        <v>0</v>
      </c>
      <c r="AK105" s="62">
        <f t="shared" ref="AK105" si="52">SUM(AK106:AK110)</f>
        <v>0</v>
      </c>
      <c r="AL105" s="62">
        <f t="shared" ref="AL105" si="53">SUM(AL106:AL110)</f>
        <v>0</v>
      </c>
    </row>
    <row r="106" spans="3:38" hidden="1" outlineLevel="1">
      <c r="C106" s="67" t="s">
        <v>100</v>
      </c>
      <c r="D106" s="68"/>
      <c r="E106" s="69"/>
      <c r="F106" s="70" t="s">
        <v>46</v>
      </c>
      <c r="G106" s="76">
        <f t="shared" si="40"/>
        <v>-5</v>
      </c>
      <c r="H106" s="76">
        <f>-(IF(AND(H100=1,I100=0),$E$43,0)+IF(AND(H100=0,SUM(I100:$AL100)&lt;&gt;0),$E$44,0)+IF(AND(G100=0,H100=1),$E$45,0))</f>
        <v>0</v>
      </c>
      <c r="I106" s="76">
        <f>-(IF(AND(I100=1,J100=0),$E$43,0)+IF(AND(I100=0,SUM(J100:$AL100)&lt;&gt;0),$E$44,0)+IF(AND(H100=0,I100=1),$E$45,0))</f>
        <v>0</v>
      </c>
      <c r="J106" s="76">
        <f>-(IF(AND(J100=1,K100=0),$E$43,0)+IF(AND(J100=0,SUM(K100:$AL100)&lt;&gt;0),$E$44,0)+IF(AND(I100=0,J100=1),$E$45,0))</f>
        <v>0</v>
      </c>
      <c r="K106" s="76">
        <f>-(IF(AND(K100=1,L100=0),$E$43,0)+IF(AND(K100=0,SUM(L100:$AL100)&lt;&gt;0),$E$44,0)+IF(AND(J100=0,K100=1),$E$45,0))</f>
        <v>0</v>
      </c>
      <c r="L106" s="76">
        <f>-(IF(AND(L100=1,M100=0),$E$43,0)+IF(AND(L100=0,SUM(M100:$AL100)&lt;&gt;0),$E$44,0)+IF(AND(K100=0,L100=1),$E$45,0))</f>
        <v>0</v>
      </c>
      <c r="M106" s="76">
        <f>-(IF(AND(M100=1,N100=0),$E$43,0)+IF(AND(M100=0,SUM(N100:$AL100)&lt;&gt;0),$E$44,0)+IF(AND(L100=0,M100=1),$E$45,0))</f>
        <v>0</v>
      </c>
      <c r="N106" s="76">
        <f>-(IF(AND(N100=1,O100=0),$E$43,0)+IF(AND(N100=0,SUM(O100:$AL100)&lt;&gt;0),$E$44,0)+IF(AND(M100=0,N100=1),$E$45,0))</f>
        <v>-5</v>
      </c>
      <c r="O106" s="76">
        <f>-(IF(AND(O100=1,P100=0),$E$43,0)+IF(AND(O100=0,SUM(P100:$AL100)&lt;&gt;0),$E$44,0)+IF(AND(N100=0,O100=1),$E$45,0))</f>
        <v>0</v>
      </c>
      <c r="P106" s="76">
        <f>-(IF(AND(P100=1,Q100=0),$E$43,0)+IF(AND(P100=0,SUM(Q100:$AL100)&lt;&gt;0),$E$44,0)+IF(AND(O100=0,P100=1),$E$45,0))</f>
        <v>0</v>
      </c>
      <c r="Q106" s="76">
        <f>-(IF(AND(Q100=1,R100=0),$E$43,0)+IF(AND(Q100=0,SUM(R100:$AL100)&lt;&gt;0),$E$44,0)+IF(AND(P100=0,Q100=1),$E$45,0))</f>
        <v>0</v>
      </c>
      <c r="R106" s="76">
        <f>-(IF(AND(R100=1,S100=0),$E$43,0)+IF(AND(R100=0,SUM(S100:$AL100)&lt;&gt;0),$E$44,0)+IF(AND(Q100=0,R100=1),$E$45,0))</f>
        <v>0</v>
      </c>
      <c r="S106" s="76">
        <f>-(IF(AND(S100=1,T100=0),$E$43,0)+IF(AND(S100=0,SUM(T100:$AL100)&lt;&gt;0),$E$44,0)+IF(AND(R100=0,S100=1),$E$45,0))</f>
        <v>0</v>
      </c>
      <c r="T106" s="76">
        <f>-(IF(AND(T100=1,U100=0),$E$43,0)+IF(AND(T100=0,SUM(U100:$AL100)&lt;&gt;0),$E$44,0)+IF(AND(S100=0,T100=1),$E$45,0))</f>
        <v>0</v>
      </c>
      <c r="U106" s="76">
        <f>-(IF(AND(U100=1,V100=0),$E$43,0)+IF(AND(U100=0,SUM(V100:$AL100)&lt;&gt;0),$E$44,0)+IF(AND(T100=0,U100=1),$E$45,0))</f>
        <v>0</v>
      </c>
      <c r="V106" s="76">
        <f>-(IF(AND(V100=1,W100=0),$E$43,0)+IF(AND(V100=0,SUM(W100:$AL100)&lt;&gt;0),$E$44,0)+IF(AND(U100=0,V100=1),$E$45,0))</f>
        <v>0</v>
      </c>
      <c r="W106" s="76">
        <f>-(IF(AND(W100=1,X100=0),$E$43,0)+IF(AND(W100=0,SUM(X100:$AL100)&lt;&gt;0),$E$44,0)+IF(AND(V100=0,W100=1),$E$45,0))</f>
        <v>0</v>
      </c>
      <c r="X106" s="76">
        <f>-(IF(AND(X100=1,Y100=0),$E$43,0)+IF(AND(X100=0,SUM(Y100:$AL100)&lt;&gt;0),$E$44,0)+IF(AND(W100=0,X100=1),$E$45,0))</f>
        <v>0</v>
      </c>
      <c r="Y106" s="76">
        <f>-(IF(AND(Y100=1,Z100=0),$E$43,0)+IF(AND(Y100=0,SUM(Z100:$AL100)&lt;&gt;0),$E$44,0)+IF(AND(X100=0,Y100=1),$E$45,0))</f>
        <v>0</v>
      </c>
      <c r="Z106" s="76">
        <f>-(IF(AND(Z100=1,AA100=0),$E$43,0)+IF(AND(Z100=0,SUM(AA100:$AL100)&lt;&gt;0),$E$44,0)+IF(AND(Y100=0,Z100=1),$E$45,0))</f>
        <v>0</v>
      </c>
      <c r="AA106" s="76">
        <f>-(IF(AND(AA100=1,AB100=0),$E$43,0)+IF(AND(AA100=0,SUM(AB100:$AL100)&lt;&gt;0),$E$44,0)+IF(AND(Z100=0,AA100=1),$E$45,0))</f>
        <v>0</v>
      </c>
      <c r="AB106" s="76">
        <f>-(IF(AND(AB100=1,AC100=0),$E$43,0)+IF(AND(AB100=0,SUM(AC100:$AL100)&lt;&gt;0),$E$44,0)+IF(AND(AA100=0,AB100=1),$E$45,0))</f>
        <v>0</v>
      </c>
      <c r="AC106" s="76">
        <f>-(IF(AND(AC100=1,AD100=0),$E$43,0)+IF(AND(AC100=0,SUM(AD100:$AL100)&lt;&gt;0),$E$44,0)+IF(AND(AB100=0,AC100=1),$E$45,0))</f>
        <v>0</v>
      </c>
      <c r="AD106" s="76">
        <f>-(IF(AND(AD100=1,AE100=0),$E$43,0)+IF(AND(AD100=0,SUM(AE100:$AL100)&lt;&gt;0),$E$44,0)+IF(AND(AC100=0,AD100=1),$E$45,0))</f>
        <v>0</v>
      </c>
      <c r="AE106" s="76">
        <f>-(IF(AND(AE100=1,AF100=0),$E$43,0)+IF(AND(AE100=0,SUM(AF100:$AL100)&lt;&gt;0),$E$44,0)+IF(AND(AD100=0,AE100=1),$E$45,0))</f>
        <v>0</v>
      </c>
      <c r="AF106" s="76">
        <f>-(IF(AND(AF100=1,AG100=0),$E$43,0)+IF(AND(AF100=0,SUM(AG100:$AL100)&lt;&gt;0),$E$44,0)+IF(AND(AE100=0,AF100=1),$E$45,0))</f>
        <v>0</v>
      </c>
      <c r="AG106" s="76">
        <f>-(IF(AND(AG100=1,AH100=0),$E$43,0)+IF(AND(AG100=0,SUM(AH100:$AL100)&lt;&gt;0),$E$44,0)+IF(AND(AF100=0,AG100=1),$E$45,0))</f>
        <v>0</v>
      </c>
      <c r="AH106" s="76">
        <f>-(IF(AND(AH100=1,AI100=0),$E$43,0)+IF(AND(AH100=0,SUM(AI100:$AL100)&lt;&gt;0),$E$44,0)+IF(AND(AG100=0,AH100=1),$E$45,0))</f>
        <v>0</v>
      </c>
      <c r="AI106" s="76">
        <f>-(IF(AND(AI100=1,AJ100=0),$E$43,0)+IF(AND(AI100=0,SUM(AJ100:$AL100)&lt;&gt;0),$E$44,0)+IF(AND(AH100=0,AI100=1),$E$45,0))</f>
        <v>0</v>
      </c>
      <c r="AJ106" s="76">
        <f>-(IF(AND(AJ100=1,AK100=0),$E$43,0)+IF(AND(AJ100=0,SUM(AK100:$AL100)&lt;&gt;0),$E$44,0)+IF(AND(AI100=0,AJ100=1),$E$45,0))</f>
        <v>0</v>
      </c>
      <c r="AK106" s="76">
        <f>-(IF(AND(AK100=1,AL100=0),$E$43,0)+IF(AND(AK100=0,SUM(AL100:$AL100)&lt;&gt;0),$E$44,0)+IF(AND(AJ100=0,AK100=1),$E$45,0))</f>
        <v>0</v>
      </c>
      <c r="AL106" s="76">
        <f>-(IF(AND(AL100=1,AM100=0),$E$43,0)+IF(AND(AL100=0,SUM($AL100:AM100)&lt;&gt;0),$E$44,0)+IF(AND(AK100=0,AL100=1),$E$45,0))</f>
        <v>0</v>
      </c>
    </row>
    <row r="107" spans="3:38" hidden="1" outlineLevel="1">
      <c r="C107" s="67" t="s">
        <v>101</v>
      </c>
      <c r="D107" s="68"/>
      <c r="E107" s="69"/>
      <c r="F107" s="70" t="s">
        <v>46</v>
      </c>
      <c r="G107" s="76">
        <f t="shared" si="40"/>
        <v>0</v>
      </c>
      <c r="H107" s="76">
        <f t="shared" ref="H107:AL107" si="54">-IF(AND(H88&gt;0,H$60=0,$O$52="Flotation"),$G$32*IF(I88=0,(H88/MAX($H88:$AL88)),1),0)</f>
        <v>0</v>
      </c>
      <c r="I107" s="76">
        <f t="shared" si="54"/>
        <v>0</v>
      </c>
      <c r="J107" s="76">
        <f t="shared" si="54"/>
        <v>0</v>
      </c>
      <c r="K107" s="76">
        <f t="shared" si="54"/>
        <v>0</v>
      </c>
      <c r="L107" s="76">
        <f t="shared" si="54"/>
        <v>0</v>
      </c>
      <c r="M107" s="76">
        <f t="shared" si="54"/>
        <v>0</v>
      </c>
      <c r="N107" s="76">
        <f t="shared" si="54"/>
        <v>0</v>
      </c>
      <c r="O107" s="76">
        <f t="shared" si="54"/>
        <v>0</v>
      </c>
      <c r="P107" s="76">
        <f t="shared" si="54"/>
        <v>0</v>
      </c>
      <c r="Q107" s="76">
        <f t="shared" si="54"/>
        <v>0</v>
      </c>
      <c r="R107" s="76">
        <f t="shared" si="54"/>
        <v>0</v>
      </c>
      <c r="S107" s="76">
        <f t="shared" si="54"/>
        <v>0</v>
      </c>
      <c r="T107" s="76">
        <f t="shared" si="54"/>
        <v>0</v>
      </c>
      <c r="U107" s="76">
        <f t="shared" si="54"/>
        <v>0</v>
      </c>
      <c r="V107" s="76">
        <f t="shared" si="54"/>
        <v>0</v>
      </c>
      <c r="W107" s="76">
        <f t="shared" si="54"/>
        <v>0</v>
      </c>
      <c r="X107" s="76">
        <f t="shared" si="54"/>
        <v>0</v>
      </c>
      <c r="Y107" s="76">
        <f t="shared" si="54"/>
        <v>0</v>
      </c>
      <c r="Z107" s="76">
        <f t="shared" si="54"/>
        <v>0</v>
      </c>
      <c r="AA107" s="76">
        <f t="shared" si="54"/>
        <v>0</v>
      </c>
      <c r="AB107" s="76">
        <f t="shared" si="54"/>
        <v>0</v>
      </c>
      <c r="AC107" s="76">
        <f t="shared" si="54"/>
        <v>0</v>
      </c>
      <c r="AD107" s="76">
        <f t="shared" si="54"/>
        <v>0</v>
      </c>
      <c r="AE107" s="76">
        <f t="shared" si="54"/>
        <v>0</v>
      </c>
      <c r="AF107" s="76">
        <f t="shared" si="54"/>
        <v>0</v>
      </c>
      <c r="AG107" s="76">
        <f t="shared" si="54"/>
        <v>0</v>
      </c>
      <c r="AH107" s="76">
        <f t="shared" si="54"/>
        <v>0</v>
      </c>
      <c r="AI107" s="76">
        <f t="shared" si="54"/>
        <v>0</v>
      </c>
      <c r="AJ107" s="76">
        <f t="shared" si="54"/>
        <v>0</v>
      </c>
      <c r="AK107" s="76">
        <f t="shared" si="54"/>
        <v>0</v>
      </c>
      <c r="AL107" s="76">
        <f t="shared" si="54"/>
        <v>0</v>
      </c>
    </row>
    <row r="108" spans="3:38" hidden="1" outlineLevel="1">
      <c r="C108" s="67" t="s">
        <v>105</v>
      </c>
      <c r="D108" s="68"/>
      <c r="E108" s="69"/>
      <c r="F108" s="70" t="s">
        <v>46</v>
      </c>
      <c r="G108" s="76">
        <f t="shared" si="40"/>
        <v>0</v>
      </c>
      <c r="H108" s="76">
        <f t="shared" ref="H108:AL108" si="55">-IF($O$52="Flotation",H97*$G$33/1000,0)</f>
        <v>0</v>
      </c>
      <c r="I108" s="76">
        <f t="shared" si="55"/>
        <v>0</v>
      </c>
      <c r="J108" s="76">
        <f t="shared" si="55"/>
        <v>0</v>
      </c>
      <c r="K108" s="76">
        <f t="shared" si="55"/>
        <v>0</v>
      </c>
      <c r="L108" s="76">
        <f t="shared" si="55"/>
        <v>0</v>
      </c>
      <c r="M108" s="76">
        <f t="shared" si="55"/>
        <v>0</v>
      </c>
      <c r="N108" s="76">
        <f t="shared" si="55"/>
        <v>0</v>
      </c>
      <c r="O108" s="76">
        <f t="shared" si="55"/>
        <v>0</v>
      </c>
      <c r="P108" s="76">
        <f t="shared" si="55"/>
        <v>0</v>
      </c>
      <c r="Q108" s="76">
        <f t="shared" si="55"/>
        <v>0</v>
      </c>
      <c r="R108" s="76">
        <f t="shared" si="55"/>
        <v>0</v>
      </c>
      <c r="S108" s="76">
        <f t="shared" si="55"/>
        <v>0</v>
      </c>
      <c r="T108" s="76">
        <f t="shared" si="55"/>
        <v>0</v>
      </c>
      <c r="U108" s="76">
        <f t="shared" si="55"/>
        <v>0</v>
      </c>
      <c r="V108" s="76">
        <f t="shared" si="55"/>
        <v>0</v>
      </c>
      <c r="W108" s="76">
        <f t="shared" si="55"/>
        <v>0</v>
      </c>
      <c r="X108" s="76">
        <f t="shared" si="55"/>
        <v>0</v>
      </c>
      <c r="Y108" s="76">
        <f t="shared" si="55"/>
        <v>0</v>
      </c>
      <c r="Z108" s="76">
        <f t="shared" si="55"/>
        <v>0</v>
      </c>
      <c r="AA108" s="76">
        <f t="shared" si="55"/>
        <v>0</v>
      </c>
      <c r="AB108" s="76">
        <f t="shared" si="55"/>
        <v>0</v>
      </c>
      <c r="AC108" s="76">
        <f t="shared" si="55"/>
        <v>0</v>
      </c>
      <c r="AD108" s="76">
        <f t="shared" si="55"/>
        <v>0</v>
      </c>
      <c r="AE108" s="76">
        <f t="shared" si="55"/>
        <v>0</v>
      </c>
      <c r="AF108" s="76">
        <f t="shared" si="55"/>
        <v>0</v>
      </c>
      <c r="AG108" s="76">
        <f t="shared" si="55"/>
        <v>0</v>
      </c>
      <c r="AH108" s="76">
        <f t="shared" si="55"/>
        <v>0</v>
      </c>
      <c r="AI108" s="76">
        <f t="shared" si="55"/>
        <v>0</v>
      </c>
      <c r="AJ108" s="76">
        <f t="shared" si="55"/>
        <v>0</v>
      </c>
      <c r="AK108" s="76">
        <f t="shared" si="55"/>
        <v>0</v>
      </c>
      <c r="AL108" s="76">
        <f t="shared" si="55"/>
        <v>0</v>
      </c>
    </row>
    <row r="109" spans="3:38" hidden="1" outlineLevel="1">
      <c r="C109" s="67" t="s">
        <v>106</v>
      </c>
      <c r="D109" s="68"/>
      <c r="E109" s="69"/>
      <c r="F109" s="70" t="s">
        <v>46</v>
      </c>
      <c r="G109" s="76">
        <f t="shared" si="40"/>
        <v>0</v>
      </c>
      <c r="H109" s="76">
        <f t="shared" ref="H109:AL109" si="56">-IF(H98&gt;0,H98,H97)*$G$36/1000</f>
        <v>0</v>
      </c>
      <c r="I109" s="76">
        <f t="shared" si="56"/>
        <v>0</v>
      </c>
      <c r="J109" s="76">
        <f t="shared" si="56"/>
        <v>0</v>
      </c>
      <c r="K109" s="76">
        <f t="shared" si="56"/>
        <v>0</v>
      </c>
      <c r="L109" s="76">
        <f t="shared" si="56"/>
        <v>0</v>
      </c>
      <c r="M109" s="76">
        <f t="shared" si="56"/>
        <v>0</v>
      </c>
      <c r="N109" s="76">
        <f t="shared" si="56"/>
        <v>0</v>
      </c>
      <c r="O109" s="76">
        <f t="shared" si="56"/>
        <v>0</v>
      </c>
      <c r="P109" s="76">
        <f t="shared" si="56"/>
        <v>0</v>
      </c>
      <c r="Q109" s="76">
        <f t="shared" si="56"/>
        <v>0</v>
      </c>
      <c r="R109" s="76">
        <f t="shared" si="56"/>
        <v>0</v>
      </c>
      <c r="S109" s="76">
        <f t="shared" si="56"/>
        <v>0</v>
      </c>
      <c r="T109" s="76">
        <f t="shared" si="56"/>
        <v>0</v>
      </c>
      <c r="U109" s="76">
        <f t="shared" si="56"/>
        <v>0</v>
      </c>
      <c r="V109" s="76">
        <f t="shared" si="56"/>
        <v>0</v>
      </c>
      <c r="W109" s="76">
        <f t="shared" si="56"/>
        <v>0</v>
      </c>
      <c r="X109" s="76">
        <f t="shared" si="56"/>
        <v>0</v>
      </c>
      <c r="Y109" s="76">
        <f t="shared" si="56"/>
        <v>0</v>
      </c>
      <c r="Z109" s="76">
        <f t="shared" si="56"/>
        <v>0</v>
      </c>
      <c r="AA109" s="76">
        <f t="shared" si="56"/>
        <v>0</v>
      </c>
      <c r="AB109" s="76">
        <f t="shared" si="56"/>
        <v>0</v>
      </c>
      <c r="AC109" s="76">
        <f t="shared" si="56"/>
        <v>0</v>
      </c>
      <c r="AD109" s="76">
        <f t="shared" si="56"/>
        <v>0</v>
      </c>
      <c r="AE109" s="76">
        <f t="shared" si="56"/>
        <v>0</v>
      </c>
      <c r="AF109" s="76">
        <f t="shared" si="56"/>
        <v>0</v>
      </c>
      <c r="AG109" s="76">
        <f t="shared" si="56"/>
        <v>0</v>
      </c>
      <c r="AH109" s="76">
        <f t="shared" si="56"/>
        <v>0</v>
      </c>
      <c r="AI109" s="76">
        <f t="shared" si="56"/>
        <v>0</v>
      </c>
      <c r="AJ109" s="76">
        <f t="shared" si="56"/>
        <v>0</v>
      </c>
      <c r="AK109" s="76">
        <f t="shared" si="56"/>
        <v>0</v>
      </c>
      <c r="AL109" s="76">
        <f t="shared" si="56"/>
        <v>0</v>
      </c>
    </row>
    <row r="110" spans="3:38" hidden="1" outlineLevel="1">
      <c r="C110" s="67" t="s">
        <v>107</v>
      </c>
      <c r="D110" s="68"/>
      <c r="E110" s="69"/>
      <c r="F110" s="70" t="s">
        <v>46</v>
      </c>
      <c r="G110" s="76">
        <f t="shared" si="40"/>
        <v>0</v>
      </c>
      <c r="H110" s="76">
        <f t="shared" ref="H110:AL110" si="57">-IF(H98&gt;0,H98,H97)*$G$38/1000</f>
        <v>0</v>
      </c>
      <c r="I110" s="76">
        <f t="shared" si="57"/>
        <v>0</v>
      </c>
      <c r="J110" s="76">
        <f t="shared" si="57"/>
        <v>0</v>
      </c>
      <c r="K110" s="76">
        <f t="shared" si="57"/>
        <v>0</v>
      </c>
      <c r="L110" s="76">
        <f t="shared" si="57"/>
        <v>0</v>
      </c>
      <c r="M110" s="76">
        <f t="shared" si="57"/>
        <v>0</v>
      </c>
      <c r="N110" s="76">
        <f t="shared" si="57"/>
        <v>0</v>
      </c>
      <c r="O110" s="76">
        <f t="shared" si="57"/>
        <v>0</v>
      </c>
      <c r="P110" s="76">
        <f t="shared" si="57"/>
        <v>0</v>
      </c>
      <c r="Q110" s="76">
        <f t="shared" si="57"/>
        <v>0</v>
      </c>
      <c r="R110" s="76">
        <f t="shared" si="57"/>
        <v>0</v>
      </c>
      <c r="S110" s="76">
        <f t="shared" si="57"/>
        <v>0</v>
      </c>
      <c r="T110" s="76">
        <f t="shared" si="57"/>
        <v>0</v>
      </c>
      <c r="U110" s="76">
        <f t="shared" si="57"/>
        <v>0</v>
      </c>
      <c r="V110" s="76">
        <f t="shared" si="57"/>
        <v>0</v>
      </c>
      <c r="W110" s="76">
        <f t="shared" si="57"/>
        <v>0</v>
      </c>
      <c r="X110" s="76">
        <f t="shared" si="57"/>
        <v>0</v>
      </c>
      <c r="Y110" s="76">
        <f t="shared" si="57"/>
        <v>0</v>
      </c>
      <c r="Z110" s="76">
        <f t="shared" si="57"/>
        <v>0</v>
      </c>
      <c r="AA110" s="76">
        <f t="shared" si="57"/>
        <v>0</v>
      </c>
      <c r="AB110" s="76">
        <f t="shared" si="57"/>
        <v>0</v>
      </c>
      <c r="AC110" s="76">
        <f t="shared" si="57"/>
        <v>0</v>
      </c>
      <c r="AD110" s="76">
        <f t="shared" si="57"/>
        <v>0</v>
      </c>
      <c r="AE110" s="76">
        <f t="shared" si="57"/>
        <v>0</v>
      </c>
      <c r="AF110" s="76">
        <f t="shared" si="57"/>
        <v>0</v>
      </c>
      <c r="AG110" s="76">
        <f t="shared" si="57"/>
        <v>0</v>
      </c>
      <c r="AH110" s="76">
        <f t="shared" si="57"/>
        <v>0</v>
      </c>
      <c r="AI110" s="76">
        <f t="shared" si="57"/>
        <v>0</v>
      </c>
      <c r="AJ110" s="76">
        <f t="shared" si="57"/>
        <v>0</v>
      </c>
      <c r="AK110" s="76">
        <f t="shared" si="57"/>
        <v>0</v>
      </c>
      <c r="AL110" s="76">
        <f t="shared" si="57"/>
        <v>0</v>
      </c>
    </row>
    <row r="111" spans="3:38" hidden="1" outlineLevel="1">
      <c r="C111" s="66" t="s">
        <v>2</v>
      </c>
      <c r="D111" s="63"/>
      <c r="E111" s="3"/>
      <c r="F111" s="47" t="s">
        <v>46</v>
      </c>
      <c r="G111" s="62">
        <f t="shared" si="40"/>
        <v>0</v>
      </c>
      <c r="H111" s="62">
        <f t="shared" ref="H111:AL111" si="58">-H103*$E$48</f>
        <v>0</v>
      </c>
      <c r="I111" s="62">
        <f t="shared" si="58"/>
        <v>0</v>
      </c>
      <c r="J111" s="62">
        <f t="shared" si="58"/>
        <v>0</v>
      </c>
      <c r="K111" s="62">
        <f t="shared" si="58"/>
        <v>0</v>
      </c>
      <c r="L111" s="62">
        <f t="shared" si="58"/>
        <v>0</v>
      </c>
      <c r="M111" s="62">
        <f t="shared" si="58"/>
        <v>0</v>
      </c>
      <c r="N111" s="62">
        <f t="shared" si="58"/>
        <v>0</v>
      </c>
      <c r="O111" s="62">
        <f t="shared" si="58"/>
        <v>0</v>
      </c>
      <c r="P111" s="62">
        <f t="shared" si="58"/>
        <v>0</v>
      </c>
      <c r="Q111" s="62">
        <f t="shared" si="58"/>
        <v>0</v>
      </c>
      <c r="R111" s="62">
        <f t="shared" si="58"/>
        <v>0</v>
      </c>
      <c r="S111" s="62">
        <f t="shared" si="58"/>
        <v>0</v>
      </c>
      <c r="T111" s="62">
        <f t="shared" si="58"/>
        <v>0</v>
      </c>
      <c r="U111" s="62">
        <f t="shared" si="58"/>
        <v>0</v>
      </c>
      <c r="V111" s="62">
        <f t="shared" si="58"/>
        <v>0</v>
      </c>
      <c r="W111" s="62">
        <f t="shared" si="58"/>
        <v>0</v>
      </c>
      <c r="X111" s="62">
        <f t="shared" si="58"/>
        <v>0</v>
      </c>
      <c r="Y111" s="62">
        <f t="shared" si="58"/>
        <v>0</v>
      </c>
      <c r="Z111" s="62">
        <f t="shared" si="58"/>
        <v>0</v>
      </c>
      <c r="AA111" s="62">
        <f t="shared" si="58"/>
        <v>0</v>
      </c>
      <c r="AB111" s="62">
        <f t="shared" si="58"/>
        <v>0</v>
      </c>
      <c r="AC111" s="62">
        <f t="shared" si="58"/>
        <v>0</v>
      </c>
      <c r="AD111" s="62">
        <f t="shared" si="58"/>
        <v>0</v>
      </c>
      <c r="AE111" s="62">
        <f t="shared" si="58"/>
        <v>0</v>
      </c>
      <c r="AF111" s="62">
        <f t="shared" si="58"/>
        <v>0</v>
      </c>
      <c r="AG111" s="62">
        <f t="shared" si="58"/>
        <v>0</v>
      </c>
      <c r="AH111" s="62">
        <f t="shared" si="58"/>
        <v>0</v>
      </c>
      <c r="AI111" s="62">
        <f t="shared" si="58"/>
        <v>0</v>
      </c>
      <c r="AJ111" s="62">
        <f t="shared" si="58"/>
        <v>0</v>
      </c>
      <c r="AK111" s="62">
        <f t="shared" si="58"/>
        <v>0</v>
      </c>
      <c r="AL111" s="62">
        <f t="shared" si="58"/>
        <v>0</v>
      </c>
    </row>
    <row r="112" spans="3:38" hidden="1" outlineLevel="1">
      <c r="C112" s="43" t="s">
        <v>133</v>
      </c>
      <c r="D112" s="3"/>
      <c r="E112" s="3"/>
      <c r="F112" s="47" t="s">
        <v>46</v>
      </c>
      <c r="G112" s="62">
        <f t="shared" si="40"/>
        <v>0</v>
      </c>
      <c r="H112" s="62">
        <f t="shared" ref="H112:AL112" si="59">-H103*$E$50</f>
        <v>0</v>
      </c>
      <c r="I112" s="62">
        <f t="shared" si="59"/>
        <v>0</v>
      </c>
      <c r="J112" s="62">
        <f t="shared" si="59"/>
        <v>0</v>
      </c>
      <c r="K112" s="62">
        <f t="shared" si="59"/>
        <v>0</v>
      </c>
      <c r="L112" s="62">
        <f t="shared" si="59"/>
        <v>0</v>
      </c>
      <c r="M112" s="62">
        <f t="shared" si="59"/>
        <v>0</v>
      </c>
      <c r="N112" s="62">
        <f t="shared" si="59"/>
        <v>0</v>
      </c>
      <c r="O112" s="62">
        <f t="shared" si="59"/>
        <v>0</v>
      </c>
      <c r="P112" s="62">
        <f t="shared" si="59"/>
        <v>0</v>
      </c>
      <c r="Q112" s="62">
        <f t="shared" si="59"/>
        <v>0</v>
      </c>
      <c r="R112" s="62">
        <f t="shared" si="59"/>
        <v>0</v>
      </c>
      <c r="S112" s="62">
        <f t="shared" si="59"/>
        <v>0</v>
      </c>
      <c r="T112" s="62">
        <f t="shared" si="59"/>
        <v>0</v>
      </c>
      <c r="U112" s="62">
        <f t="shared" si="59"/>
        <v>0</v>
      </c>
      <c r="V112" s="62">
        <f t="shared" si="59"/>
        <v>0</v>
      </c>
      <c r="W112" s="62">
        <f t="shared" si="59"/>
        <v>0</v>
      </c>
      <c r="X112" s="62">
        <f t="shared" si="59"/>
        <v>0</v>
      </c>
      <c r="Y112" s="62">
        <f t="shared" si="59"/>
        <v>0</v>
      </c>
      <c r="Z112" s="62">
        <f t="shared" si="59"/>
        <v>0</v>
      </c>
      <c r="AA112" s="62">
        <f t="shared" si="59"/>
        <v>0</v>
      </c>
      <c r="AB112" s="62">
        <f t="shared" si="59"/>
        <v>0</v>
      </c>
      <c r="AC112" s="62">
        <f t="shared" si="59"/>
        <v>0</v>
      </c>
      <c r="AD112" s="62">
        <f t="shared" si="59"/>
        <v>0</v>
      </c>
      <c r="AE112" s="62">
        <f t="shared" si="59"/>
        <v>0</v>
      </c>
      <c r="AF112" s="62">
        <f t="shared" si="59"/>
        <v>0</v>
      </c>
      <c r="AG112" s="62">
        <f t="shared" si="59"/>
        <v>0</v>
      </c>
      <c r="AH112" s="62">
        <f t="shared" si="59"/>
        <v>0</v>
      </c>
      <c r="AI112" s="62">
        <f t="shared" si="59"/>
        <v>0</v>
      </c>
      <c r="AJ112" s="62">
        <f t="shared" si="59"/>
        <v>0</v>
      </c>
      <c r="AK112" s="62">
        <f t="shared" si="59"/>
        <v>0</v>
      </c>
      <c r="AL112" s="62">
        <f t="shared" si="59"/>
        <v>0</v>
      </c>
    </row>
    <row r="113" spans="3:38" hidden="1" outlineLevel="1">
      <c r="C113" s="43" t="s">
        <v>121</v>
      </c>
      <c r="D113" s="3"/>
      <c r="E113" s="3"/>
      <c r="F113" s="47" t="s">
        <v>46</v>
      </c>
      <c r="G113" s="62">
        <f t="shared" si="40"/>
        <v>0</v>
      </c>
      <c r="H113" s="62">
        <f t="shared" ref="H113:AL113" si="60">-MAX(H103*0.25,SUM(H103:H105,H111:H112,H114:H115))*$E$51</f>
        <v>0</v>
      </c>
      <c r="I113" s="62">
        <f t="shared" si="60"/>
        <v>0</v>
      </c>
      <c r="J113" s="62">
        <f t="shared" si="60"/>
        <v>0</v>
      </c>
      <c r="K113" s="62">
        <f t="shared" si="60"/>
        <v>0</v>
      </c>
      <c r="L113" s="62">
        <f t="shared" si="60"/>
        <v>0</v>
      </c>
      <c r="M113" s="62">
        <f t="shared" si="60"/>
        <v>0</v>
      </c>
      <c r="N113" s="62">
        <f t="shared" si="60"/>
        <v>0</v>
      </c>
      <c r="O113" s="62">
        <f t="shared" si="60"/>
        <v>0</v>
      </c>
      <c r="P113" s="62">
        <f t="shared" si="60"/>
        <v>0</v>
      </c>
      <c r="Q113" s="62">
        <f t="shared" si="60"/>
        <v>0</v>
      </c>
      <c r="R113" s="62">
        <f t="shared" si="60"/>
        <v>0</v>
      </c>
      <c r="S113" s="62">
        <f t="shared" si="60"/>
        <v>0</v>
      </c>
      <c r="T113" s="62">
        <f t="shared" si="60"/>
        <v>0</v>
      </c>
      <c r="U113" s="62">
        <f t="shared" si="60"/>
        <v>0</v>
      </c>
      <c r="V113" s="62">
        <f t="shared" si="60"/>
        <v>0</v>
      </c>
      <c r="W113" s="62">
        <f t="shared" si="60"/>
        <v>0</v>
      </c>
      <c r="X113" s="62">
        <f t="shared" si="60"/>
        <v>0</v>
      </c>
      <c r="Y113" s="62">
        <f t="shared" si="60"/>
        <v>0</v>
      </c>
      <c r="Z113" s="62">
        <f t="shared" si="60"/>
        <v>0</v>
      </c>
      <c r="AA113" s="62">
        <f t="shared" si="60"/>
        <v>0</v>
      </c>
      <c r="AB113" s="62">
        <f t="shared" si="60"/>
        <v>0</v>
      </c>
      <c r="AC113" s="62">
        <f t="shared" si="60"/>
        <v>0</v>
      </c>
      <c r="AD113" s="62">
        <f t="shared" si="60"/>
        <v>0</v>
      </c>
      <c r="AE113" s="62">
        <f t="shared" si="60"/>
        <v>0</v>
      </c>
      <c r="AF113" s="62">
        <f t="shared" si="60"/>
        <v>0</v>
      </c>
      <c r="AG113" s="62">
        <f t="shared" si="60"/>
        <v>0</v>
      </c>
      <c r="AH113" s="62">
        <f t="shared" si="60"/>
        <v>0</v>
      </c>
      <c r="AI113" s="62">
        <f t="shared" si="60"/>
        <v>0</v>
      </c>
      <c r="AJ113" s="62">
        <f t="shared" si="60"/>
        <v>0</v>
      </c>
      <c r="AK113" s="62">
        <f t="shared" si="60"/>
        <v>0</v>
      </c>
      <c r="AL113" s="62">
        <f t="shared" si="60"/>
        <v>0</v>
      </c>
    </row>
    <row r="114" spans="3:38" hidden="1" outlineLevel="1">
      <c r="C114" s="66" t="s">
        <v>118</v>
      </c>
      <c r="D114" s="63"/>
      <c r="E114" s="3"/>
      <c r="F114" s="47" t="s">
        <v>46</v>
      </c>
      <c r="G114" s="62">
        <f t="shared" si="40"/>
        <v>0</v>
      </c>
      <c r="H114" s="62">
        <f t="shared" ref="H114:AL114" si="61">SUM(H104,H107:H108)*$G$49</f>
        <v>0</v>
      </c>
      <c r="I114" s="62">
        <f t="shared" si="61"/>
        <v>0</v>
      </c>
      <c r="J114" s="62">
        <f t="shared" si="61"/>
        <v>0</v>
      </c>
      <c r="K114" s="62">
        <f t="shared" si="61"/>
        <v>0</v>
      </c>
      <c r="L114" s="62">
        <f t="shared" si="61"/>
        <v>0</v>
      </c>
      <c r="M114" s="62">
        <f t="shared" si="61"/>
        <v>0</v>
      </c>
      <c r="N114" s="62">
        <f t="shared" si="61"/>
        <v>0</v>
      </c>
      <c r="O114" s="62">
        <f t="shared" si="61"/>
        <v>0</v>
      </c>
      <c r="P114" s="62">
        <f t="shared" si="61"/>
        <v>0</v>
      </c>
      <c r="Q114" s="62">
        <f t="shared" si="61"/>
        <v>0</v>
      </c>
      <c r="R114" s="62">
        <f t="shared" si="61"/>
        <v>0</v>
      </c>
      <c r="S114" s="62">
        <f t="shared" si="61"/>
        <v>0</v>
      </c>
      <c r="T114" s="62">
        <f t="shared" si="61"/>
        <v>0</v>
      </c>
      <c r="U114" s="62">
        <f t="shared" si="61"/>
        <v>0</v>
      </c>
      <c r="V114" s="62">
        <f t="shared" si="61"/>
        <v>0</v>
      </c>
      <c r="W114" s="62">
        <f t="shared" si="61"/>
        <v>0</v>
      </c>
      <c r="X114" s="62">
        <f t="shared" si="61"/>
        <v>0</v>
      </c>
      <c r="Y114" s="62">
        <f t="shared" si="61"/>
        <v>0</v>
      </c>
      <c r="Z114" s="62">
        <f t="shared" si="61"/>
        <v>0</v>
      </c>
      <c r="AA114" s="62">
        <f t="shared" si="61"/>
        <v>0</v>
      </c>
      <c r="AB114" s="62">
        <f t="shared" si="61"/>
        <v>0</v>
      </c>
      <c r="AC114" s="62">
        <f t="shared" si="61"/>
        <v>0</v>
      </c>
      <c r="AD114" s="62">
        <f t="shared" si="61"/>
        <v>0</v>
      </c>
      <c r="AE114" s="62">
        <f t="shared" si="61"/>
        <v>0</v>
      </c>
      <c r="AF114" s="62">
        <f t="shared" si="61"/>
        <v>0</v>
      </c>
      <c r="AG114" s="62">
        <f t="shared" si="61"/>
        <v>0</v>
      </c>
      <c r="AH114" s="62">
        <f t="shared" si="61"/>
        <v>0</v>
      </c>
      <c r="AI114" s="62">
        <f t="shared" si="61"/>
        <v>0</v>
      </c>
      <c r="AJ114" s="62">
        <f t="shared" si="61"/>
        <v>0</v>
      </c>
      <c r="AK114" s="62">
        <f t="shared" si="61"/>
        <v>0</v>
      </c>
      <c r="AL114" s="62">
        <f t="shared" si="61"/>
        <v>0</v>
      </c>
    </row>
    <row r="115" spans="3:38" hidden="1" outlineLevel="1">
      <c r="C115" s="43" t="s">
        <v>114</v>
      </c>
      <c r="D115" s="3"/>
      <c r="E115" s="3"/>
      <c r="F115" s="47" t="s">
        <v>46</v>
      </c>
      <c r="G115" s="62">
        <f t="shared" si="40"/>
        <v>0</v>
      </c>
      <c r="H115" s="62">
        <f t="shared" ref="H115:AL115" si="62">SUM(H70:H72,H76:H77)</f>
        <v>0</v>
      </c>
      <c r="I115" s="62">
        <f t="shared" si="62"/>
        <v>0</v>
      </c>
      <c r="J115" s="62">
        <f t="shared" si="62"/>
        <v>0</v>
      </c>
      <c r="K115" s="62">
        <f t="shared" si="62"/>
        <v>0</v>
      </c>
      <c r="L115" s="62">
        <f t="shared" si="62"/>
        <v>0</v>
      </c>
      <c r="M115" s="62">
        <f t="shared" si="62"/>
        <v>0</v>
      </c>
      <c r="N115" s="62">
        <f t="shared" si="62"/>
        <v>0</v>
      </c>
      <c r="O115" s="62">
        <f t="shared" si="62"/>
        <v>0</v>
      </c>
      <c r="P115" s="62">
        <f t="shared" si="62"/>
        <v>0</v>
      </c>
      <c r="Q115" s="62">
        <f t="shared" si="62"/>
        <v>0</v>
      </c>
      <c r="R115" s="62">
        <f t="shared" si="62"/>
        <v>0</v>
      </c>
      <c r="S115" s="62">
        <f t="shared" si="62"/>
        <v>0</v>
      </c>
      <c r="T115" s="62">
        <f t="shared" si="62"/>
        <v>0</v>
      </c>
      <c r="U115" s="62">
        <f t="shared" si="62"/>
        <v>0</v>
      </c>
      <c r="V115" s="62">
        <f t="shared" si="62"/>
        <v>0</v>
      </c>
      <c r="W115" s="62">
        <f t="shared" si="62"/>
        <v>0</v>
      </c>
      <c r="X115" s="62">
        <f t="shared" si="62"/>
        <v>0</v>
      </c>
      <c r="Y115" s="62">
        <f t="shared" si="62"/>
        <v>0</v>
      </c>
      <c r="Z115" s="62">
        <f t="shared" si="62"/>
        <v>0</v>
      </c>
      <c r="AA115" s="62">
        <f t="shared" si="62"/>
        <v>0</v>
      </c>
      <c r="AB115" s="62">
        <f t="shared" si="62"/>
        <v>0</v>
      </c>
      <c r="AC115" s="62">
        <f t="shared" si="62"/>
        <v>0</v>
      </c>
      <c r="AD115" s="62">
        <f t="shared" si="62"/>
        <v>0</v>
      </c>
      <c r="AE115" s="62">
        <f t="shared" si="62"/>
        <v>0</v>
      </c>
      <c r="AF115" s="62">
        <f t="shared" si="62"/>
        <v>0</v>
      </c>
      <c r="AG115" s="62">
        <f t="shared" si="62"/>
        <v>0</v>
      </c>
      <c r="AH115" s="62">
        <f t="shared" si="62"/>
        <v>0</v>
      </c>
      <c r="AI115" s="62">
        <f t="shared" si="62"/>
        <v>0</v>
      </c>
      <c r="AJ115" s="62">
        <f t="shared" si="62"/>
        <v>0</v>
      </c>
      <c r="AK115" s="62">
        <f t="shared" si="62"/>
        <v>0</v>
      </c>
      <c r="AL115" s="62">
        <f t="shared" si="62"/>
        <v>0</v>
      </c>
    </row>
    <row r="116" spans="3:38" hidden="1" outlineLevel="1">
      <c r="C116" s="43" t="s">
        <v>111</v>
      </c>
      <c r="D116" s="3"/>
      <c r="E116" s="3"/>
      <c r="F116" s="47" t="s">
        <v>46</v>
      </c>
      <c r="G116" s="62">
        <f t="shared" si="40"/>
        <v>0</v>
      </c>
      <c r="H116" s="62">
        <f t="shared" ref="H116:AL116" si="63">-H82*($G$11*$O$41)/1000000</f>
        <v>0</v>
      </c>
      <c r="I116" s="62">
        <f t="shared" si="63"/>
        <v>0</v>
      </c>
      <c r="J116" s="62">
        <f t="shared" si="63"/>
        <v>0</v>
      </c>
      <c r="K116" s="62">
        <f t="shared" si="63"/>
        <v>0</v>
      </c>
      <c r="L116" s="62">
        <f t="shared" si="63"/>
        <v>0</v>
      </c>
      <c r="M116" s="62">
        <f t="shared" si="63"/>
        <v>0</v>
      </c>
      <c r="N116" s="62">
        <f t="shared" si="63"/>
        <v>0</v>
      </c>
      <c r="O116" s="62">
        <f t="shared" si="63"/>
        <v>0</v>
      </c>
      <c r="P116" s="62">
        <f t="shared" si="63"/>
        <v>0</v>
      </c>
      <c r="Q116" s="62">
        <f t="shared" si="63"/>
        <v>0</v>
      </c>
      <c r="R116" s="62">
        <f t="shared" si="63"/>
        <v>0</v>
      </c>
      <c r="S116" s="62">
        <f t="shared" si="63"/>
        <v>0</v>
      </c>
      <c r="T116" s="62">
        <f t="shared" si="63"/>
        <v>0</v>
      </c>
      <c r="U116" s="62">
        <f t="shared" si="63"/>
        <v>0</v>
      </c>
      <c r="V116" s="62">
        <f t="shared" si="63"/>
        <v>0</v>
      </c>
      <c r="W116" s="62">
        <f t="shared" si="63"/>
        <v>0</v>
      </c>
      <c r="X116" s="62">
        <f t="shared" si="63"/>
        <v>0</v>
      </c>
      <c r="Y116" s="62">
        <f t="shared" si="63"/>
        <v>0</v>
      </c>
      <c r="Z116" s="62">
        <f t="shared" si="63"/>
        <v>0</v>
      </c>
      <c r="AA116" s="62">
        <f t="shared" si="63"/>
        <v>0</v>
      </c>
      <c r="AB116" s="62">
        <f t="shared" si="63"/>
        <v>0</v>
      </c>
      <c r="AC116" s="62">
        <f t="shared" si="63"/>
        <v>0</v>
      </c>
      <c r="AD116" s="62">
        <f t="shared" si="63"/>
        <v>0</v>
      </c>
      <c r="AE116" s="62">
        <f t="shared" si="63"/>
        <v>0</v>
      </c>
      <c r="AF116" s="62">
        <f t="shared" si="63"/>
        <v>0</v>
      </c>
      <c r="AG116" s="62">
        <f t="shared" si="63"/>
        <v>0</v>
      </c>
      <c r="AH116" s="62">
        <f t="shared" si="63"/>
        <v>0</v>
      </c>
      <c r="AI116" s="62">
        <f t="shared" si="63"/>
        <v>0</v>
      </c>
      <c r="AJ116" s="62">
        <f t="shared" si="63"/>
        <v>0</v>
      </c>
      <c r="AK116" s="62">
        <f t="shared" si="63"/>
        <v>0</v>
      </c>
      <c r="AL116" s="62">
        <f t="shared" si="63"/>
        <v>0</v>
      </c>
    </row>
    <row r="117" spans="3:38" hidden="1" outlineLevel="1">
      <c r="C117" s="43" t="s">
        <v>112</v>
      </c>
      <c r="D117" s="3"/>
      <c r="E117" s="3"/>
      <c r="F117" s="47" t="s">
        <v>46</v>
      </c>
      <c r="G117" s="62">
        <f t="shared" si="40"/>
        <v>0</v>
      </c>
      <c r="H117" s="62">
        <f>IFERROR(-H82/$G82*$O$42,0)</f>
        <v>0</v>
      </c>
      <c r="I117" s="62">
        <f t="shared" ref="I117:AL117" si="64">IFERROR(-I82/$G82*$O$42,0)</f>
        <v>0</v>
      </c>
      <c r="J117" s="62">
        <f t="shared" si="64"/>
        <v>0</v>
      </c>
      <c r="K117" s="62">
        <f t="shared" si="64"/>
        <v>0</v>
      </c>
      <c r="L117" s="62">
        <f t="shared" si="64"/>
        <v>0</v>
      </c>
      <c r="M117" s="62">
        <f t="shared" si="64"/>
        <v>0</v>
      </c>
      <c r="N117" s="62">
        <f t="shared" si="64"/>
        <v>0</v>
      </c>
      <c r="O117" s="62">
        <f t="shared" si="64"/>
        <v>0</v>
      </c>
      <c r="P117" s="62">
        <f t="shared" si="64"/>
        <v>0</v>
      </c>
      <c r="Q117" s="62">
        <f t="shared" si="64"/>
        <v>0</v>
      </c>
      <c r="R117" s="62">
        <f t="shared" si="64"/>
        <v>0</v>
      </c>
      <c r="S117" s="62">
        <f t="shared" si="64"/>
        <v>0</v>
      </c>
      <c r="T117" s="62">
        <f t="shared" si="64"/>
        <v>0</v>
      </c>
      <c r="U117" s="62">
        <f t="shared" si="64"/>
        <v>0</v>
      </c>
      <c r="V117" s="62">
        <f t="shared" si="64"/>
        <v>0</v>
      </c>
      <c r="W117" s="62">
        <f t="shared" si="64"/>
        <v>0</v>
      </c>
      <c r="X117" s="62">
        <f t="shared" si="64"/>
        <v>0</v>
      </c>
      <c r="Y117" s="62">
        <f t="shared" si="64"/>
        <v>0</v>
      </c>
      <c r="Z117" s="62">
        <f t="shared" si="64"/>
        <v>0</v>
      </c>
      <c r="AA117" s="62">
        <f t="shared" si="64"/>
        <v>0</v>
      </c>
      <c r="AB117" s="62">
        <f t="shared" si="64"/>
        <v>0</v>
      </c>
      <c r="AC117" s="62">
        <f t="shared" si="64"/>
        <v>0</v>
      </c>
      <c r="AD117" s="62">
        <f t="shared" si="64"/>
        <v>0</v>
      </c>
      <c r="AE117" s="62">
        <f t="shared" si="64"/>
        <v>0</v>
      </c>
      <c r="AF117" s="62">
        <f t="shared" si="64"/>
        <v>0</v>
      </c>
      <c r="AG117" s="62">
        <f t="shared" si="64"/>
        <v>0</v>
      </c>
      <c r="AH117" s="62">
        <f t="shared" si="64"/>
        <v>0</v>
      </c>
      <c r="AI117" s="62">
        <f t="shared" si="64"/>
        <v>0</v>
      </c>
      <c r="AJ117" s="62">
        <f t="shared" si="64"/>
        <v>0</v>
      </c>
      <c r="AK117" s="62">
        <f t="shared" si="64"/>
        <v>0</v>
      </c>
      <c r="AL117" s="62">
        <f t="shared" si="64"/>
        <v>0</v>
      </c>
    </row>
    <row r="118" spans="3:38" hidden="1" outlineLevel="1">
      <c r="C118" s="43" t="s">
        <v>113</v>
      </c>
      <c r="D118" s="3"/>
      <c r="E118" s="3"/>
      <c r="F118" s="47" t="s">
        <v>46</v>
      </c>
      <c r="G118" s="62">
        <f t="shared" si="40"/>
        <v>0</v>
      </c>
      <c r="H118" s="62">
        <f t="shared" ref="H118:AL118" si="65">-H84*($G$11*$O$41)/1000000</f>
        <v>0</v>
      </c>
      <c r="I118" s="62">
        <f t="shared" si="65"/>
        <v>0</v>
      </c>
      <c r="J118" s="62">
        <f t="shared" si="65"/>
        <v>0</v>
      </c>
      <c r="K118" s="62">
        <f t="shared" si="65"/>
        <v>0</v>
      </c>
      <c r="L118" s="62">
        <f t="shared" si="65"/>
        <v>0</v>
      </c>
      <c r="M118" s="62">
        <f t="shared" si="65"/>
        <v>0</v>
      </c>
      <c r="N118" s="62">
        <f t="shared" si="65"/>
        <v>0</v>
      </c>
      <c r="O118" s="62">
        <f t="shared" si="65"/>
        <v>0</v>
      </c>
      <c r="P118" s="62">
        <f t="shared" si="65"/>
        <v>0</v>
      </c>
      <c r="Q118" s="62">
        <f t="shared" si="65"/>
        <v>0</v>
      </c>
      <c r="R118" s="62">
        <f t="shared" si="65"/>
        <v>0</v>
      </c>
      <c r="S118" s="62">
        <f t="shared" si="65"/>
        <v>0</v>
      </c>
      <c r="T118" s="62">
        <f t="shared" si="65"/>
        <v>0</v>
      </c>
      <c r="U118" s="62">
        <f t="shared" si="65"/>
        <v>0</v>
      </c>
      <c r="V118" s="62">
        <f t="shared" si="65"/>
        <v>0</v>
      </c>
      <c r="W118" s="62">
        <f t="shared" si="65"/>
        <v>0</v>
      </c>
      <c r="X118" s="62">
        <f t="shared" si="65"/>
        <v>0</v>
      </c>
      <c r="Y118" s="62">
        <f t="shared" si="65"/>
        <v>0</v>
      </c>
      <c r="Z118" s="62">
        <f t="shared" si="65"/>
        <v>0</v>
      </c>
      <c r="AA118" s="62">
        <f t="shared" si="65"/>
        <v>0</v>
      </c>
      <c r="AB118" s="62">
        <f t="shared" si="65"/>
        <v>0</v>
      </c>
      <c r="AC118" s="62">
        <f t="shared" si="65"/>
        <v>0</v>
      </c>
      <c r="AD118" s="62">
        <f t="shared" si="65"/>
        <v>0</v>
      </c>
      <c r="AE118" s="62">
        <f t="shared" si="65"/>
        <v>0</v>
      </c>
      <c r="AF118" s="62">
        <f t="shared" si="65"/>
        <v>0</v>
      </c>
      <c r="AG118" s="62">
        <f t="shared" si="65"/>
        <v>0</v>
      </c>
      <c r="AH118" s="62">
        <f t="shared" si="65"/>
        <v>0</v>
      </c>
      <c r="AI118" s="62">
        <f t="shared" si="65"/>
        <v>0</v>
      </c>
      <c r="AJ118" s="62">
        <f t="shared" si="65"/>
        <v>0</v>
      </c>
      <c r="AK118" s="62">
        <f t="shared" si="65"/>
        <v>0</v>
      </c>
      <c r="AL118" s="62">
        <f t="shared" si="65"/>
        <v>0</v>
      </c>
    </row>
    <row r="119" spans="3:38" hidden="1" outlineLevel="1">
      <c r="C119" s="43" t="s">
        <v>205</v>
      </c>
      <c r="D119" s="3"/>
      <c r="E119" s="3"/>
      <c r="F119" s="47" t="s">
        <v>46</v>
      </c>
      <c r="G119" s="62">
        <f t="shared" ref="G119" si="66">SUM(H119:AL119)</f>
        <v>0</v>
      </c>
      <c r="H119" s="62">
        <f>-H86</f>
        <v>0</v>
      </c>
      <c r="I119" s="62">
        <f t="shared" ref="I119:AL119" si="67">-I86</f>
        <v>0</v>
      </c>
      <c r="J119" s="62">
        <f t="shared" si="67"/>
        <v>0</v>
      </c>
      <c r="K119" s="62">
        <f t="shared" si="67"/>
        <v>0</v>
      </c>
      <c r="L119" s="62">
        <f t="shared" si="67"/>
        <v>0</v>
      </c>
      <c r="M119" s="62">
        <f t="shared" si="67"/>
        <v>0</v>
      </c>
      <c r="N119" s="62">
        <f t="shared" si="67"/>
        <v>0</v>
      </c>
      <c r="O119" s="62">
        <f t="shared" si="67"/>
        <v>0</v>
      </c>
      <c r="P119" s="62">
        <f t="shared" si="67"/>
        <v>0</v>
      </c>
      <c r="Q119" s="62">
        <f t="shared" si="67"/>
        <v>0</v>
      </c>
      <c r="R119" s="62">
        <f t="shared" si="67"/>
        <v>0</v>
      </c>
      <c r="S119" s="62">
        <f t="shared" si="67"/>
        <v>0</v>
      </c>
      <c r="T119" s="62">
        <f t="shared" si="67"/>
        <v>0</v>
      </c>
      <c r="U119" s="62">
        <f t="shared" si="67"/>
        <v>0</v>
      </c>
      <c r="V119" s="62">
        <f t="shared" si="67"/>
        <v>0</v>
      </c>
      <c r="W119" s="62">
        <f t="shared" si="67"/>
        <v>0</v>
      </c>
      <c r="X119" s="62">
        <f t="shared" si="67"/>
        <v>0</v>
      </c>
      <c r="Y119" s="62">
        <f t="shared" si="67"/>
        <v>0</v>
      </c>
      <c r="Z119" s="62">
        <f t="shared" si="67"/>
        <v>0</v>
      </c>
      <c r="AA119" s="62">
        <f t="shared" si="67"/>
        <v>0</v>
      </c>
      <c r="AB119" s="62">
        <f t="shared" si="67"/>
        <v>0</v>
      </c>
      <c r="AC119" s="62">
        <f t="shared" si="67"/>
        <v>0</v>
      </c>
      <c r="AD119" s="62">
        <f t="shared" si="67"/>
        <v>0</v>
      </c>
      <c r="AE119" s="62">
        <f t="shared" si="67"/>
        <v>0</v>
      </c>
      <c r="AF119" s="62">
        <f t="shared" si="67"/>
        <v>0</v>
      </c>
      <c r="AG119" s="62">
        <f t="shared" si="67"/>
        <v>0</v>
      </c>
      <c r="AH119" s="62">
        <f t="shared" si="67"/>
        <v>0</v>
      </c>
      <c r="AI119" s="62">
        <f t="shared" si="67"/>
        <v>0</v>
      </c>
      <c r="AJ119" s="62">
        <f t="shared" si="67"/>
        <v>0</v>
      </c>
      <c r="AK119" s="62">
        <f t="shared" si="67"/>
        <v>0</v>
      </c>
      <c r="AL119" s="62">
        <f t="shared" si="67"/>
        <v>0</v>
      </c>
    </row>
    <row r="120" spans="3:38" hidden="1" outlineLevel="1">
      <c r="C120" s="43" t="s">
        <v>122</v>
      </c>
      <c r="D120" s="3"/>
      <c r="E120" s="3"/>
      <c r="F120" s="47" t="s">
        <v>46</v>
      </c>
      <c r="G120" s="62">
        <f t="shared" si="40"/>
        <v>-0.5</v>
      </c>
      <c r="H120" s="62">
        <f t="shared" ref="H120:AL120" si="68">SUM(H104:H105)*$G$52</f>
        <v>0</v>
      </c>
      <c r="I120" s="62">
        <f t="shared" si="68"/>
        <v>0</v>
      </c>
      <c r="J120" s="62">
        <f t="shared" si="68"/>
        <v>0</v>
      </c>
      <c r="K120" s="62">
        <f t="shared" si="68"/>
        <v>0</v>
      </c>
      <c r="L120" s="62">
        <f t="shared" si="68"/>
        <v>0</v>
      </c>
      <c r="M120" s="62">
        <f t="shared" si="68"/>
        <v>0</v>
      </c>
      <c r="N120" s="62">
        <f t="shared" si="68"/>
        <v>-0.5</v>
      </c>
      <c r="O120" s="62">
        <f t="shared" si="68"/>
        <v>0</v>
      </c>
      <c r="P120" s="62">
        <f t="shared" si="68"/>
        <v>0</v>
      </c>
      <c r="Q120" s="62">
        <f t="shared" si="68"/>
        <v>0</v>
      </c>
      <c r="R120" s="62">
        <f t="shared" si="68"/>
        <v>0</v>
      </c>
      <c r="S120" s="62">
        <f t="shared" si="68"/>
        <v>0</v>
      </c>
      <c r="T120" s="62">
        <f t="shared" si="68"/>
        <v>0</v>
      </c>
      <c r="U120" s="62">
        <f t="shared" si="68"/>
        <v>0</v>
      </c>
      <c r="V120" s="62">
        <f t="shared" si="68"/>
        <v>0</v>
      </c>
      <c r="W120" s="62">
        <f t="shared" si="68"/>
        <v>0</v>
      </c>
      <c r="X120" s="62">
        <f t="shared" si="68"/>
        <v>0</v>
      </c>
      <c r="Y120" s="62">
        <f t="shared" si="68"/>
        <v>0</v>
      </c>
      <c r="Z120" s="62">
        <f t="shared" si="68"/>
        <v>0</v>
      </c>
      <c r="AA120" s="62">
        <f t="shared" si="68"/>
        <v>0</v>
      </c>
      <c r="AB120" s="62">
        <f t="shared" si="68"/>
        <v>0</v>
      </c>
      <c r="AC120" s="62">
        <f t="shared" si="68"/>
        <v>0</v>
      </c>
      <c r="AD120" s="62">
        <f t="shared" si="68"/>
        <v>0</v>
      </c>
      <c r="AE120" s="62">
        <f t="shared" si="68"/>
        <v>0</v>
      </c>
      <c r="AF120" s="62">
        <f t="shared" si="68"/>
        <v>0</v>
      </c>
      <c r="AG120" s="62">
        <f t="shared" si="68"/>
        <v>0</v>
      </c>
      <c r="AH120" s="62">
        <f t="shared" si="68"/>
        <v>0</v>
      </c>
      <c r="AI120" s="62">
        <f t="shared" si="68"/>
        <v>0</v>
      </c>
      <c r="AJ120" s="62">
        <f t="shared" si="68"/>
        <v>0</v>
      </c>
      <c r="AK120" s="62">
        <f t="shared" si="68"/>
        <v>0</v>
      </c>
      <c r="AL120" s="62">
        <f t="shared" si="68"/>
        <v>0</v>
      </c>
    </row>
    <row r="121" spans="3:38" hidden="1" outlineLevel="1">
      <c r="C121" s="65" t="s">
        <v>125</v>
      </c>
      <c r="D121" s="83"/>
      <c r="E121" s="83"/>
      <c r="F121" s="84" t="s">
        <v>46</v>
      </c>
      <c r="G121" s="85">
        <f t="shared" si="40"/>
        <v>-5.5</v>
      </c>
      <c r="H121" s="85">
        <f t="shared" ref="H121:AL121" si="69">SUM(H103:H105,H111:H120)</f>
        <v>0</v>
      </c>
      <c r="I121" s="85">
        <f t="shared" si="69"/>
        <v>0</v>
      </c>
      <c r="J121" s="85">
        <f t="shared" si="69"/>
        <v>0</v>
      </c>
      <c r="K121" s="85">
        <f t="shared" si="69"/>
        <v>0</v>
      </c>
      <c r="L121" s="85">
        <f t="shared" si="69"/>
        <v>0</v>
      </c>
      <c r="M121" s="85">
        <f t="shared" si="69"/>
        <v>0</v>
      </c>
      <c r="N121" s="85">
        <f t="shared" si="69"/>
        <v>-5.5</v>
      </c>
      <c r="O121" s="85">
        <f t="shared" si="69"/>
        <v>0</v>
      </c>
      <c r="P121" s="85">
        <f t="shared" si="69"/>
        <v>0</v>
      </c>
      <c r="Q121" s="85">
        <f t="shared" si="69"/>
        <v>0</v>
      </c>
      <c r="R121" s="85">
        <f t="shared" si="69"/>
        <v>0</v>
      </c>
      <c r="S121" s="85">
        <f t="shared" si="69"/>
        <v>0</v>
      </c>
      <c r="T121" s="85">
        <f t="shared" si="69"/>
        <v>0</v>
      </c>
      <c r="U121" s="85">
        <f t="shared" si="69"/>
        <v>0</v>
      </c>
      <c r="V121" s="85">
        <f t="shared" si="69"/>
        <v>0</v>
      </c>
      <c r="W121" s="85">
        <f t="shared" si="69"/>
        <v>0</v>
      </c>
      <c r="X121" s="85">
        <f t="shared" si="69"/>
        <v>0</v>
      </c>
      <c r="Y121" s="85">
        <f t="shared" si="69"/>
        <v>0</v>
      </c>
      <c r="Z121" s="85">
        <f t="shared" si="69"/>
        <v>0</v>
      </c>
      <c r="AA121" s="85">
        <f t="shared" si="69"/>
        <v>0</v>
      </c>
      <c r="AB121" s="85">
        <f t="shared" si="69"/>
        <v>0</v>
      </c>
      <c r="AC121" s="85">
        <f t="shared" si="69"/>
        <v>0</v>
      </c>
      <c r="AD121" s="85">
        <f t="shared" si="69"/>
        <v>0</v>
      </c>
      <c r="AE121" s="85">
        <f t="shared" si="69"/>
        <v>0</v>
      </c>
      <c r="AF121" s="85">
        <f t="shared" si="69"/>
        <v>0</v>
      </c>
      <c r="AG121" s="85">
        <f t="shared" si="69"/>
        <v>0</v>
      </c>
      <c r="AH121" s="85">
        <f t="shared" si="69"/>
        <v>0</v>
      </c>
      <c r="AI121" s="85">
        <f t="shared" si="69"/>
        <v>0</v>
      </c>
      <c r="AJ121" s="85">
        <f t="shared" si="69"/>
        <v>0</v>
      </c>
      <c r="AK121" s="85">
        <f t="shared" si="69"/>
        <v>0</v>
      </c>
      <c r="AL121" s="85">
        <f t="shared" si="69"/>
        <v>0</v>
      </c>
    </row>
    <row r="122" spans="3:38" hidden="1" outlineLevel="1">
      <c r="C122" s="65" t="s">
        <v>141</v>
      </c>
      <c r="D122" s="83"/>
      <c r="E122" s="83"/>
      <c r="F122" s="84" t="s">
        <v>142</v>
      </c>
      <c r="G122" s="85">
        <f>-IFERROR(SUMPRODUCT(H122:AL122,H99:AL99)/G99,0)</f>
        <v>0</v>
      </c>
      <c r="H122" s="85">
        <f t="shared" ref="H122:AL122" si="70">IFERROR(-SUM(H104:H105,H111:H120)/H99,0)*1000</f>
        <v>0</v>
      </c>
      <c r="I122" s="85">
        <f t="shared" si="70"/>
        <v>0</v>
      </c>
      <c r="J122" s="85">
        <f t="shared" si="70"/>
        <v>0</v>
      </c>
      <c r="K122" s="85">
        <f t="shared" si="70"/>
        <v>0</v>
      </c>
      <c r="L122" s="85">
        <f t="shared" si="70"/>
        <v>0</v>
      </c>
      <c r="M122" s="85">
        <f t="shared" si="70"/>
        <v>0</v>
      </c>
      <c r="N122" s="85">
        <f t="shared" si="70"/>
        <v>0</v>
      </c>
      <c r="O122" s="85">
        <f t="shared" si="70"/>
        <v>0</v>
      </c>
      <c r="P122" s="85">
        <f t="shared" si="70"/>
        <v>0</v>
      </c>
      <c r="Q122" s="85">
        <f t="shared" si="70"/>
        <v>0</v>
      </c>
      <c r="R122" s="85">
        <f t="shared" si="70"/>
        <v>0</v>
      </c>
      <c r="S122" s="85">
        <f t="shared" si="70"/>
        <v>0</v>
      </c>
      <c r="T122" s="85">
        <f t="shared" si="70"/>
        <v>0</v>
      </c>
      <c r="U122" s="85">
        <f t="shared" si="70"/>
        <v>0</v>
      </c>
      <c r="V122" s="85">
        <f t="shared" si="70"/>
        <v>0</v>
      </c>
      <c r="W122" s="85">
        <f t="shared" si="70"/>
        <v>0</v>
      </c>
      <c r="X122" s="85">
        <f t="shared" si="70"/>
        <v>0</v>
      </c>
      <c r="Y122" s="85">
        <f t="shared" si="70"/>
        <v>0</v>
      </c>
      <c r="Z122" s="85">
        <f t="shared" si="70"/>
        <v>0</v>
      </c>
      <c r="AA122" s="85">
        <f t="shared" si="70"/>
        <v>0</v>
      </c>
      <c r="AB122" s="85">
        <f t="shared" si="70"/>
        <v>0</v>
      </c>
      <c r="AC122" s="85">
        <f t="shared" si="70"/>
        <v>0</v>
      </c>
      <c r="AD122" s="85">
        <f t="shared" si="70"/>
        <v>0</v>
      </c>
      <c r="AE122" s="85">
        <f t="shared" si="70"/>
        <v>0</v>
      </c>
      <c r="AF122" s="85">
        <f t="shared" si="70"/>
        <v>0</v>
      </c>
      <c r="AG122" s="85">
        <f t="shared" si="70"/>
        <v>0</v>
      </c>
      <c r="AH122" s="85">
        <f t="shared" si="70"/>
        <v>0</v>
      </c>
      <c r="AI122" s="85">
        <f t="shared" si="70"/>
        <v>0</v>
      </c>
      <c r="AJ122" s="85">
        <f t="shared" si="70"/>
        <v>0</v>
      </c>
      <c r="AK122" s="85">
        <f t="shared" si="70"/>
        <v>0</v>
      </c>
      <c r="AL122" s="85">
        <f t="shared" si="70"/>
        <v>0</v>
      </c>
    </row>
    <row r="123" spans="3:38" hidden="1" outlineLevel="1">
      <c r="C123" s="65" t="s">
        <v>126</v>
      </c>
      <c r="D123" s="83"/>
      <c r="E123" s="83"/>
      <c r="F123" s="84" t="s">
        <v>46</v>
      </c>
      <c r="G123" s="86">
        <f>NPV($H$8,I121:AL121)+H121</f>
        <v>-4.10418468150145</v>
      </c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</row>
    <row r="124" spans="3:38" hidden="1" outlineLevel="1">
      <c r="C124" s="65" t="s">
        <v>190</v>
      </c>
      <c r="D124" s="83"/>
      <c r="E124" s="83"/>
      <c r="F124" s="84" t="s">
        <v>0</v>
      </c>
      <c r="G124" s="131" t="str">
        <f>IFERROR(IRR(H121:AL121),"na")</f>
        <v>na</v>
      </c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</row>
    <row r="125" spans="3:38" hidden="1" outlineLevel="1" collapsed="1">
      <c r="C125" s="59"/>
      <c r="D125" s="12"/>
      <c r="E125" s="12"/>
      <c r="F125" s="60"/>
      <c r="G125" s="72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</row>
    <row r="126" spans="3:38" collapsed="1">
      <c r="C126" s="89" t="s">
        <v>7</v>
      </c>
    </row>
    <row r="127" spans="3:38" hidden="1" outlineLevel="1">
      <c r="C127" s="34" t="s">
        <v>116</v>
      </c>
      <c r="D127" s="41"/>
      <c r="F127" s="74" t="s">
        <v>1</v>
      </c>
      <c r="G127" s="75" t="s">
        <v>21</v>
      </c>
      <c r="H127" s="44">
        <f>H$6</f>
        <v>2020</v>
      </c>
      <c r="I127" s="44">
        <f t="shared" ref="I127:AL127" si="71">I$6</f>
        <v>2021</v>
      </c>
      <c r="J127" s="44">
        <f t="shared" si="71"/>
        <v>2022</v>
      </c>
      <c r="K127" s="44">
        <f t="shared" si="71"/>
        <v>2023</v>
      </c>
      <c r="L127" s="44">
        <f t="shared" si="71"/>
        <v>2024</v>
      </c>
      <c r="M127" s="44">
        <f t="shared" si="71"/>
        <v>2025</v>
      </c>
      <c r="N127" s="44">
        <f t="shared" si="71"/>
        <v>2026</v>
      </c>
      <c r="O127" s="44">
        <f t="shared" si="71"/>
        <v>2027</v>
      </c>
      <c r="P127" s="44">
        <f t="shared" si="71"/>
        <v>2028</v>
      </c>
      <c r="Q127" s="44">
        <f t="shared" si="71"/>
        <v>2029</v>
      </c>
      <c r="R127" s="44">
        <f t="shared" si="71"/>
        <v>2030</v>
      </c>
      <c r="S127" s="44">
        <f t="shared" si="71"/>
        <v>2031</v>
      </c>
      <c r="T127" s="44">
        <f t="shared" si="71"/>
        <v>2032</v>
      </c>
      <c r="U127" s="44">
        <f t="shared" si="71"/>
        <v>2033</v>
      </c>
      <c r="V127" s="44">
        <f t="shared" si="71"/>
        <v>2034</v>
      </c>
      <c r="W127" s="44">
        <f t="shared" si="71"/>
        <v>2035</v>
      </c>
      <c r="X127" s="44">
        <f t="shared" si="71"/>
        <v>2036</v>
      </c>
      <c r="Y127" s="44">
        <f t="shared" si="71"/>
        <v>2037</v>
      </c>
      <c r="Z127" s="44">
        <f t="shared" si="71"/>
        <v>2038</v>
      </c>
      <c r="AA127" s="44">
        <f t="shared" si="71"/>
        <v>2039</v>
      </c>
      <c r="AB127" s="44">
        <f t="shared" si="71"/>
        <v>2040</v>
      </c>
      <c r="AC127" s="44">
        <f t="shared" si="71"/>
        <v>2041</v>
      </c>
      <c r="AD127" s="44">
        <f t="shared" si="71"/>
        <v>2042</v>
      </c>
      <c r="AE127" s="44">
        <f t="shared" si="71"/>
        <v>2043</v>
      </c>
      <c r="AF127" s="44">
        <f t="shared" si="71"/>
        <v>2044</v>
      </c>
      <c r="AG127" s="44">
        <f t="shared" si="71"/>
        <v>2045</v>
      </c>
      <c r="AH127" s="44">
        <f t="shared" si="71"/>
        <v>2046</v>
      </c>
      <c r="AI127" s="44">
        <f t="shared" si="71"/>
        <v>2047</v>
      </c>
      <c r="AJ127" s="44">
        <f t="shared" si="71"/>
        <v>2048</v>
      </c>
      <c r="AK127" s="44">
        <f t="shared" si="71"/>
        <v>2049</v>
      </c>
      <c r="AL127" s="44">
        <f t="shared" si="71"/>
        <v>2050</v>
      </c>
    </row>
    <row r="128" spans="3:38" hidden="1" outlineLevel="1">
      <c r="C128" s="43" t="s">
        <v>83</v>
      </c>
      <c r="D128" s="39" t="str">
        <f>INDEX(Permanent!$B$2:$B$69,MATCH($D74&amp;" "&amp;$E74,Permanent!$D$2:$D$69,FALSE)+$P$25)</f>
        <v>Q1</v>
      </c>
      <c r="E128" s="39">
        <f>INDEX(Permanent!$C$2:$C$69,MATCH($D74&amp;" "&amp;$E74,Permanent!$D$2:$D$69,FALSE)+$P$25)</f>
        <v>2020</v>
      </c>
      <c r="F128" s="47" t="s">
        <v>25</v>
      </c>
      <c r="G128" s="18">
        <f>SUM(H128:AL128)</f>
        <v>0</v>
      </c>
      <c r="H128" s="18">
        <f>IFERROR(($O$27/$O$28)*12*H129,0)</f>
        <v>0</v>
      </c>
      <c r="I128" s="18">
        <f t="shared" ref="I128" si="72">IFERROR(($O$27/$O$28)*12*I129,0)</f>
        <v>0</v>
      </c>
      <c r="J128" s="18">
        <f t="shared" ref="J128" si="73">IFERROR(($O$27/$O$28)*12*J129,0)</f>
        <v>0</v>
      </c>
      <c r="K128" s="18">
        <f t="shared" ref="K128" si="74">IFERROR(($O$27/$O$28)*12*K129,0)</f>
        <v>0</v>
      </c>
      <c r="L128" s="18">
        <f t="shared" ref="L128" si="75">IFERROR(($O$27/$O$28)*12*L129,0)</f>
        <v>0</v>
      </c>
      <c r="M128" s="18">
        <f t="shared" ref="M128" si="76">IFERROR(($O$27/$O$28)*12*M129,0)</f>
        <v>0</v>
      </c>
      <c r="N128" s="18">
        <f t="shared" ref="N128" si="77">IFERROR(($O$27/$O$28)*12*N129,0)</f>
        <v>0</v>
      </c>
      <c r="O128" s="18">
        <f t="shared" ref="O128" si="78">IFERROR(($O$27/$O$28)*12*O129,0)</f>
        <v>0</v>
      </c>
      <c r="P128" s="18">
        <f t="shared" ref="P128" si="79">IFERROR(($O$27/$O$28)*12*P129,0)</f>
        <v>0</v>
      </c>
      <c r="Q128" s="18">
        <f t="shared" ref="Q128" si="80">IFERROR(($O$27/$O$28)*12*Q129,0)</f>
        <v>0</v>
      </c>
      <c r="R128" s="18">
        <f t="shared" ref="R128" si="81">IFERROR(($O$27/$O$28)*12*R129,0)</f>
        <v>0</v>
      </c>
      <c r="S128" s="18">
        <f t="shared" ref="S128" si="82">IFERROR(($O$27/$O$28)*12*S129,0)</f>
        <v>0</v>
      </c>
      <c r="T128" s="18">
        <f t="shared" ref="T128" si="83">IFERROR(($O$27/$O$28)*12*T129,0)</f>
        <v>0</v>
      </c>
      <c r="U128" s="18">
        <f t="shared" ref="U128" si="84">IFERROR(($O$27/$O$28)*12*U129,0)</f>
        <v>0</v>
      </c>
      <c r="V128" s="18">
        <f t="shared" ref="V128" si="85">IFERROR(($O$27/$O$28)*12*V129,0)</f>
        <v>0</v>
      </c>
      <c r="W128" s="18">
        <f t="shared" ref="W128" si="86">IFERROR(($O$27/$O$28)*12*W129,0)</f>
        <v>0</v>
      </c>
      <c r="X128" s="18">
        <f t="shared" ref="X128" si="87">IFERROR(($O$27/$O$28)*12*X129,0)</f>
        <v>0</v>
      </c>
      <c r="Y128" s="18">
        <f t="shared" ref="Y128" si="88">IFERROR(($O$27/$O$28)*12*Y129,0)</f>
        <v>0</v>
      </c>
      <c r="Z128" s="18">
        <f t="shared" ref="Z128" si="89">IFERROR(($O$27/$O$28)*12*Z129,0)</f>
        <v>0</v>
      </c>
      <c r="AA128" s="18">
        <f t="shared" ref="AA128" si="90">IFERROR(($O$27/$O$28)*12*AA129,0)</f>
        <v>0</v>
      </c>
      <c r="AB128" s="18">
        <f t="shared" ref="AB128" si="91">IFERROR(($O$27/$O$28)*12*AB129,0)</f>
        <v>0</v>
      </c>
      <c r="AC128" s="18">
        <f t="shared" ref="AC128" si="92">IFERROR(($O$27/$O$28)*12*AC129,0)</f>
        <v>0</v>
      </c>
      <c r="AD128" s="18">
        <f t="shared" ref="AD128" si="93">IFERROR(($O$27/$O$28)*12*AD129,0)</f>
        <v>0</v>
      </c>
      <c r="AE128" s="18">
        <f t="shared" ref="AE128" si="94">IFERROR(($O$27/$O$28)*12*AE129,0)</f>
        <v>0</v>
      </c>
      <c r="AF128" s="18">
        <f t="shared" ref="AF128" si="95">IFERROR(($O$27/$O$28)*12*AF129,0)</f>
        <v>0</v>
      </c>
      <c r="AG128" s="18">
        <f t="shared" ref="AG128" si="96">IFERROR(($O$27/$O$28)*12*AG129,0)</f>
        <v>0</v>
      </c>
      <c r="AH128" s="18">
        <f t="shared" ref="AH128" si="97">IFERROR(($O$27/$O$28)*12*AH129,0)</f>
        <v>0</v>
      </c>
      <c r="AI128" s="18">
        <f t="shared" ref="AI128" si="98">IFERROR(($O$27/$O$28)*12*AI129,0)</f>
        <v>0</v>
      </c>
      <c r="AJ128" s="18">
        <f t="shared" ref="AJ128" si="99">IFERROR(($O$27/$O$28)*12*AJ129,0)</f>
        <v>0</v>
      </c>
      <c r="AK128" s="18">
        <f t="shared" ref="AK128" si="100">IFERROR(($O$27/$O$28)*12*AK129,0)</f>
        <v>0</v>
      </c>
      <c r="AL128" s="18">
        <f t="shared" ref="AL128" si="101">IFERROR(($O$27/$O$28)*12*AL129,0)</f>
        <v>0</v>
      </c>
    </row>
    <row r="129" spans="3:38" hidden="1" outlineLevel="1">
      <c r="C129" s="57" t="s">
        <v>60</v>
      </c>
      <c r="D129" s="3"/>
      <c r="E129" s="3"/>
      <c r="F129" s="47" t="s">
        <v>109</v>
      </c>
      <c r="G129" s="42"/>
      <c r="H129" s="42">
        <f>IF(H127=$E128,INDEX(Permanent!$E$2:$E$5,MATCH($D128,Permanent!$B$2:$B$5,FALSE)),IF(H127&gt;$E128,1,0))</f>
        <v>1</v>
      </c>
      <c r="I129" s="42">
        <f>IF(I127=$E128,INDEX(Permanent!$E$2:$E$5,MATCH($D128,Permanent!$B$2:$B$5,FALSE)),IF(I127&gt;$E128,1,0))</f>
        <v>1</v>
      </c>
      <c r="J129" s="42">
        <f>IF(J127=$E128,INDEX(Permanent!$E$2:$E$5,MATCH($D128,Permanent!$B$2:$B$5,FALSE)),IF(J127&gt;$E128,1,0))</f>
        <v>1</v>
      </c>
      <c r="K129" s="42">
        <f>IF(K127=$E128,INDEX(Permanent!$E$2:$E$5,MATCH($D128,Permanent!$B$2:$B$5,FALSE)),IF(K127&gt;$E128,1,0))</f>
        <v>1</v>
      </c>
      <c r="L129" s="42">
        <f>IF(L127=$E128,INDEX(Permanent!$E$2:$E$5,MATCH($D128,Permanent!$B$2:$B$5,FALSE)),IF(L127&gt;$E128,1,0))</f>
        <v>1</v>
      </c>
      <c r="M129" s="42">
        <f>IF(M127=$E128,INDEX(Permanent!$E$2:$E$5,MATCH($D128,Permanent!$B$2:$B$5,FALSE)),IF(M127&gt;$E128,1,0))</f>
        <v>1</v>
      </c>
      <c r="N129" s="42">
        <f>IF(N127=$E128,INDEX(Permanent!$E$2:$E$5,MATCH($D128,Permanent!$B$2:$B$5,FALSE)),IF(N127&gt;$E128,1,0))</f>
        <v>1</v>
      </c>
      <c r="O129" s="42">
        <f>IF(O127=$E128,INDEX(Permanent!$E$2:$E$5,MATCH($D128,Permanent!$B$2:$B$5,FALSE)),IF(O127&gt;$E128,1,0))</f>
        <v>1</v>
      </c>
      <c r="P129" s="42">
        <f>IF(P127=$E128,INDEX(Permanent!$E$2:$E$5,MATCH($D128,Permanent!$B$2:$B$5,FALSE)),IF(P127&gt;$E128,1,0))</f>
        <v>1</v>
      </c>
      <c r="Q129" s="42">
        <f>IF(Q127=$E128,INDEX(Permanent!$E$2:$E$5,MATCH($D128,Permanent!$B$2:$B$5,FALSE)),IF(Q127&gt;$E128,1,0))</f>
        <v>1</v>
      </c>
      <c r="R129" s="42">
        <f>IF(R127=$E128,INDEX(Permanent!$E$2:$E$5,MATCH($D128,Permanent!$B$2:$B$5,FALSE)),IF(R127&gt;$E128,1,0))</f>
        <v>1</v>
      </c>
      <c r="S129" s="42">
        <f>IF(S127=$E128,INDEX(Permanent!$E$2:$E$5,MATCH($D128,Permanent!$B$2:$B$5,FALSE)),IF(S127&gt;$E128,1,0))</f>
        <v>1</v>
      </c>
      <c r="T129" s="42">
        <f>IF(T127=$E128,INDEX(Permanent!$E$2:$E$5,MATCH($D128,Permanent!$B$2:$B$5,FALSE)),IF(T127&gt;$E128,1,0))</f>
        <v>1</v>
      </c>
      <c r="U129" s="42">
        <f>IF(U127=$E128,INDEX(Permanent!$E$2:$E$5,MATCH($D128,Permanent!$B$2:$B$5,FALSE)),IF(U127&gt;$E128,1,0))</f>
        <v>1</v>
      </c>
      <c r="V129" s="42">
        <f>IF(V127=$E128,INDEX(Permanent!$E$2:$E$5,MATCH($D128,Permanent!$B$2:$B$5,FALSE)),IF(V127&gt;$E128,1,0))</f>
        <v>1</v>
      </c>
      <c r="W129" s="42">
        <f>IF(W127=$E128,INDEX(Permanent!$E$2:$E$5,MATCH($D128,Permanent!$B$2:$B$5,FALSE)),IF(W127&gt;$E128,1,0))</f>
        <v>1</v>
      </c>
      <c r="X129" s="42">
        <f>IF(X127=$E128,INDEX(Permanent!$E$2:$E$5,MATCH($D128,Permanent!$B$2:$B$5,FALSE)),IF(X127&gt;$E128,1,0))</f>
        <v>1</v>
      </c>
      <c r="Y129" s="42">
        <f>IF(Y127=$E128,INDEX(Permanent!$E$2:$E$5,MATCH($D128,Permanent!$B$2:$B$5,FALSE)),IF(Y127&gt;$E128,1,0))</f>
        <v>1</v>
      </c>
      <c r="Z129" s="42">
        <f>IF(Z127=$E128,INDEX(Permanent!$E$2:$E$5,MATCH($D128,Permanent!$B$2:$B$5,FALSE)),IF(Z127&gt;$E128,1,0))</f>
        <v>1</v>
      </c>
      <c r="AA129" s="42">
        <f>IF(AA127=$E128,INDEX(Permanent!$E$2:$E$5,MATCH($D128,Permanent!$B$2:$B$5,FALSE)),IF(AA127&gt;$E128,1,0))</f>
        <v>1</v>
      </c>
      <c r="AB129" s="42">
        <f>IF(AB127=$E128,INDEX(Permanent!$E$2:$E$5,MATCH($D128,Permanent!$B$2:$B$5,FALSE)),IF(AB127&gt;$E128,1,0))</f>
        <v>1</v>
      </c>
      <c r="AC129" s="42">
        <f>IF(AC127=$E128,INDEX(Permanent!$E$2:$E$5,MATCH($D128,Permanent!$B$2:$B$5,FALSE)),IF(AC127&gt;$E128,1,0))</f>
        <v>1</v>
      </c>
      <c r="AD129" s="42">
        <f>IF(AD127=$E128,INDEX(Permanent!$E$2:$E$5,MATCH($D128,Permanent!$B$2:$B$5,FALSE)),IF(AD127&gt;$E128,1,0))</f>
        <v>1</v>
      </c>
      <c r="AE129" s="42">
        <f>IF(AE127=$E128,INDEX(Permanent!$E$2:$E$5,MATCH($D128,Permanent!$B$2:$B$5,FALSE)),IF(AE127&gt;$E128,1,0))</f>
        <v>1</v>
      </c>
      <c r="AF129" s="42">
        <f>IF(AF127=$E128,INDEX(Permanent!$E$2:$E$5,MATCH($D128,Permanent!$B$2:$B$5,FALSE)),IF(AF127&gt;$E128,1,0))</f>
        <v>1</v>
      </c>
      <c r="AG129" s="42">
        <f>IF(AG127=$E128,INDEX(Permanent!$E$2:$E$5,MATCH($D128,Permanent!$B$2:$B$5,FALSE)),IF(AG127&gt;$E128,1,0))</f>
        <v>1</v>
      </c>
      <c r="AH129" s="42">
        <f>IF(AH127=$E128,INDEX(Permanent!$E$2:$E$5,MATCH($D128,Permanent!$B$2:$B$5,FALSE)),IF(AH127&gt;$E128,1,0))</f>
        <v>1</v>
      </c>
      <c r="AI129" s="42">
        <f>IF(AI127=$E128,INDEX(Permanent!$E$2:$E$5,MATCH($D128,Permanent!$B$2:$B$5,FALSE)),IF(AI127&gt;$E128,1,0))</f>
        <v>1</v>
      </c>
      <c r="AJ129" s="42">
        <f>IF(AJ127=$E128,INDEX(Permanent!$E$2:$E$5,MATCH($D128,Permanent!$B$2:$B$5,FALSE)),IF(AJ127&gt;$E128,1,0))</f>
        <v>1</v>
      </c>
      <c r="AK129" s="42">
        <f>IF(AK127=$E128,INDEX(Permanent!$E$2:$E$5,MATCH($D128,Permanent!$B$2:$B$5,FALSE)),IF(AK127&gt;$E128,1,0))</f>
        <v>1</v>
      </c>
      <c r="AL129" s="42">
        <f>IF(AL127=$E128,INDEX(Permanent!$E$2:$E$5,MATCH($D128,Permanent!$B$2:$B$5,FALSE)),IF(AL127&gt;$E128,1,0))</f>
        <v>1</v>
      </c>
    </row>
    <row r="130" spans="3:38" hidden="1" outlineLevel="1">
      <c r="C130" s="43" t="s">
        <v>85</v>
      </c>
      <c r="D130" s="39" t="str">
        <f>INDEX(Permanent!$B$2:$B$69,MATCH(D128&amp;" "&amp;E128,Permanent!$D$2:$D$69,FALSE)+$P$36+ROUND($P$28/3,0))</f>
        <v>Q1</v>
      </c>
      <c r="E130" s="39">
        <f>INDEX(Permanent!$C$2:$C$69,MATCH(D128&amp;" "&amp;E128,Permanent!$D$2:$D$69,FALSE)+$P$36+ROUND($P$28/3,0))</f>
        <v>2020</v>
      </c>
      <c r="F130" s="47" t="s">
        <v>25</v>
      </c>
      <c r="G130" s="18">
        <f>SUM(H130:AL130)</f>
        <v>0</v>
      </c>
      <c r="H130" s="18">
        <f>IFERROR(($O$38/$O$39)*12*H131,0)</f>
        <v>0</v>
      </c>
      <c r="I130" s="18">
        <f t="shared" ref="I130" si="102">IFERROR(($O$38/$O$39)*12*I131,0)</f>
        <v>0</v>
      </c>
      <c r="J130" s="18">
        <f t="shared" ref="J130" si="103">IFERROR(($O$38/$O$39)*12*J131,0)</f>
        <v>0</v>
      </c>
      <c r="K130" s="18">
        <f t="shared" ref="K130" si="104">IFERROR(($O$38/$O$39)*12*K131,0)</f>
        <v>0</v>
      </c>
      <c r="L130" s="18">
        <f t="shared" ref="L130" si="105">IFERROR(($O$38/$O$39)*12*L131,0)</f>
        <v>0</v>
      </c>
      <c r="M130" s="18">
        <f t="shared" ref="M130" si="106">IFERROR(($O$38/$O$39)*12*M131,0)</f>
        <v>0</v>
      </c>
      <c r="N130" s="18">
        <f t="shared" ref="N130" si="107">IFERROR(($O$38/$O$39)*12*N131,0)</f>
        <v>0</v>
      </c>
      <c r="O130" s="18">
        <f t="shared" ref="O130" si="108">IFERROR(($O$38/$O$39)*12*O131,0)</f>
        <v>0</v>
      </c>
      <c r="P130" s="18">
        <f t="shared" ref="P130" si="109">IFERROR(($O$38/$O$39)*12*P131,0)</f>
        <v>0</v>
      </c>
      <c r="Q130" s="18">
        <f t="shared" ref="Q130" si="110">IFERROR(($O$38/$O$39)*12*Q131,0)</f>
        <v>0</v>
      </c>
      <c r="R130" s="18">
        <f t="shared" ref="R130" si="111">IFERROR(($O$38/$O$39)*12*R131,0)</f>
        <v>0</v>
      </c>
      <c r="S130" s="18">
        <f t="shared" ref="S130" si="112">IFERROR(($O$38/$O$39)*12*S131,0)</f>
        <v>0</v>
      </c>
      <c r="T130" s="18">
        <f t="shared" ref="T130" si="113">IFERROR(($O$38/$O$39)*12*T131,0)</f>
        <v>0</v>
      </c>
      <c r="U130" s="18">
        <f t="shared" ref="U130" si="114">IFERROR(($O$38/$O$39)*12*U131,0)</f>
        <v>0</v>
      </c>
      <c r="V130" s="18">
        <f t="shared" ref="V130" si="115">IFERROR(($O$38/$O$39)*12*V131,0)</f>
        <v>0</v>
      </c>
      <c r="W130" s="18">
        <f t="shared" ref="W130" si="116">IFERROR(($O$38/$O$39)*12*W131,0)</f>
        <v>0</v>
      </c>
      <c r="X130" s="18">
        <f t="shared" ref="X130" si="117">IFERROR(($O$38/$O$39)*12*X131,0)</f>
        <v>0</v>
      </c>
      <c r="Y130" s="18">
        <f t="shared" ref="Y130" si="118">IFERROR(($O$38/$O$39)*12*Y131,0)</f>
        <v>0</v>
      </c>
      <c r="Z130" s="18">
        <f t="shared" ref="Z130" si="119">IFERROR(($O$38/$O$39)*12*Z131,0)</f>
        <v>0</v>
      </c>
      <c r="AA130" s="18">
        <f t="shared" ref="AA130" si="120">IFERROR(($O$38/$O$39)*12*AA131,0)</f>
        <v>0</v>
      </c>
      <c r="AB130" s="18">
        <f t="shared" ref="AB130" si="121">IFERROR(($O$38/$O$39)*12*AB131,0)</f>
        <v>0</v>
      </c>
      <c r="AC130" s="18">
        <f t="shared" ref="AC130" si="122">IFERROR(($O$38/$O$39)*12*AC131,0)</f>
        <v>0</v>
      </c>
      <c r="AD130" s="18">
        <f t="shared" ref="AD130" si="123">IFERROR(($O$38/$O$39)*12*AD131,0)</f>
        <v>0</v>
      </c>
      <c r="AE130" s="18">
        <f t="shared" ref="AE130" si="124">IFERROR(($O$38/$O$39)*12*AE131,0)</f>
        <v>0</v>
      </c>
      <c r="AF130" s="18">
        <f t="shared" ref="AF130" si="125">IFERROR(($O$38/$O$39)*12*AF131,0)</f>
        <v>0</v>
      </c>
      <c r="AG130" s="18">
        <f t="shared" ref="AG130" si="126">IFERROR(($O$38/$O$39)*12*AG131,0)</f>
        <v>0</v>
      </c>
      <c r="AH130" s="18">
        <f t="shared" ref="AH130" si="127">IFERROR(($O$38/$O$39)*12*AH131,0)</f>
        <v>0</v>
      </c>
      <c r="AI130" s="18">
        <f t="shared" ref="AI130" si="128">IFERROR(($O$38/$O$39)*12*AI131,0)</f>
        <v>0</v>
      </c>
      <c r="AJ130" s="18">
        <f t="shared" ref="AJ130" si="129">IFERROR(($O$38/$O$39)*12*AJ131,0)</f>
        <v>0</v>
      </c>
      <c r="AK130" s="18">
        <f t="shared" ref="AK130" si="130">IFERROR(($O$38/$O$39)*12*AK131,0)</f>
        <v>0</v>
      </c>
      <c r="AL130" s="18">
        <f t="shared" ref="AL130" si="131">IFERROR(($O$38/$O$39)*12*AL131,0)</f>
        <v>0</v>
      </c>
    </row>
    <row r="131" spans="3:38" hidden="1" outlineLevel="1">
      <c r="C131" s="57" t="s">
        <v>60</v>
      </c>
      <c r="D131" s="3"/>
      <c r="E131" s="3"/>
      <c r="F131" s="47" t="s">
        <v>109</v>
      </c>
      <c r="G131" s="42"/>
      <c r="H131" s="42">
        <f>IF(H127=$E130,INDEX(Permanent!$E$2:$E$5,MATCH($D130,Permanent!$B$2:$B$5,FALSE)),IF(H127&gt;$E130,1,0))</f>
        <v>1</v>
      </c>
      <c r="I131" s="42">
        <f>IF(I127=$E130,INDEX(Permanent!$E$2:$E$5,MATCH($D130,Permanent!$B$2:$B$5,FALSE)),IF(I127&gt;$E130,1,0))</f>
        <v>1</v>
      </c>
      <c r="J131" s="42">
        <f>IF(J127=$E130,INDEX(Permanent!$E$2:$E$5,MATCH($D130,Permanent!$B$2:$B$5,FALSE)),IF(J127&gt;$E130,1,0))</f>
        <v>1</v>
      </c>
      <c r="K131" s="42">
        <f>IF(K127=$E130,INDEX(Permanent!$E$2:$E$5,MATCH($D130,Permanent!$B$2:$B$5,FALSE)),IF(K127&gt;$E130,1,0))</f>
        <v>1</v>
      </c>
      <c r="L131" s="42">
        <f>IF(L127=$E130,INDEX(Permanent!$E$2:$E$5,MATCH($D130,Permanent!$B$2:$B$5,FALSE)),IF(L127&gt;$E130,1,0))</f>
        <v>1</v>
      </c>
      <c r="M131" s="42">
        <f>IF(M127=$E130,INDEX(Permanent!$E$2:$E$5,MATCH($D130,Permanent!$B$2:$B$5,FALSE)),IF(M127&gt;$E130,1,0))</f>
        <v>1</v>
      </c>
      <c r="N131" s="42">
        <f>IF(N127=$E130,INDEX(Permanent!$E$2:$E$5,MATCH($D130,Permanent!$B$2:$B$5,FALSE)),IF(N127&gt;$E130,1,0))</f>
        <v>1</v>
      </c>
      <c r="O131" s="42">
        <f>IF(O127=$E130,INDEX(Permanent!$E$2:$E$5,MATCH($D130,Permanent!$B$2:$B$5,FALSE)),IF(O127&gt;$E130,1,0))</f>
        <v>1</v>
      </c>
      <c r="P131" s="42">
        <f>IF(P127=$E130,INDEX(Permanent!$E$2:$E$5,MATCH($D130,Permanent!$B$2:$B$5,FALSE)),IF(P127&gt;$E130,1,0))</f>
        <v>1</v>
      </c>
      <c r="Q131" s="42">
        <f>IF(Q127=$E130,INDEX(Permanent!$E$2:$E$5,MATCH($D130,Permanent!$B$2:$B$5,FALSE)),IF(Q127&gt;$E130,1,0))</f>
        <v>1</v>
      </c>
      <c r="R131" s="42">
        <f>IF(R127=$E130,INDEX(Permanent!$E$2:$E$5,MATCH($D130,Permanent!$B$2:$B$5,FALSE)),IF(R127&gt;$E130,1,0))</f>
        <v>1</v>
      </c>
      <c r="S131" s="42">
        <f>IF(S127=$E130,INDEX(Permanent!$E$2:$E$5,MATCH($D130,Permanent!$B$2:$B$5,FALSE)),IF(S127&gt;$E130,1,0))</f>
        <v>1</v>
      </c>
      <c r="T131" s="42">
        <f>IF(T127=$E130,INDEX(Permanent!$E$2:$E$5,MATCH($D130,Permanent!$B$2:$B$5,FALSE)),IF(T127&gt;$E130,1,0))</f>
        <v>1</v>
      </c>
      <c r="U131" s="42">
        <f>IF(U127=$E130,INDEX(Permanent!$E$2:$E$5,MATCH($D130,Permanent!$B$2:$B$5,FALSE)),IF(U127&gt;$E130,1,0))</f>
        <v>1</v>
      </c>
      <c r="V131" s="42">
        <f>IF(V127=$E130,INDEX(Permanent!$E$2:$E$5,MATCH($D130,Permanent!$B$2:$B$5,FALSE)),IF(V127&gt;$E130,1,0))</f>
        <v>1</v>
      </c>
      <c r="W131" s="42">
        <f>IF(W127=$E130,INDEX(Permanent!$E$2:$E$5,MATCH($D130,Permanent!$B$2:$B$5,FALSE)),IF(W127&gt;$E130,1,0))</f>
        <v>1</v>
      </c>
      <c r="X131" s="42">
        <f>IF(X127=$E130,INDEX(Permanent!$E$2:$E$5,MATCH($D130,Permanent!$B$2:$B$5,FALSE)),IF(X127&gt;$E130,1,0))</f>
        <v>1</v>
      </c>
      <c r="Y131" s="42">
        <f>IF(Y127=$E130,INDEX(Permanent!$E$2:$E$5,MATCH($D130,Permanent!$B$2:$B$5,FALSE)),IF(Y127&gt;$E130,1,0))</f>
        <v>1</v>
      </c>
      <c r="Z131" s="42">
        <f>IF(Z127=$E130,INDEX(Permanent!$E$2:$E$5,MATCH($D130,Permanent!$B$2:$B$5,FALSE)),IF(Z127&gt;$E130,1,0))</f>
        <v>1</v>
      </c>
      <c r="AA131" s="42">
        <f>IF(AA127=$E130,INDEX(Permanent!$E$2:$E$5,MATCH($D130,Permanent!$B$2:$B$5,FALSE)),IF(AA127&gt;$E130,1,0))</f>
        <v>1</v>
      </c>
      <c r="AB131" s="42">
        <f>IF(AB127=$E130,INDEX(Permanent!$E$2:$E$5,MATCH($D130,Permanent!$B$2:$B$5,FALSE)),IF(AB127&gt;$E130,1,0))</f>
        <v>1</v>
      </c>
      <c r="AC131" s="42">
        <f>IF(AC127=$E130,INDEX(Permanent!$E$2:$E$5,MATCH($D130,Permanent!$B$2:$B$5,FALSE)),IF(AC127&gt;$E130,1,0))</f>
        <v>1</v>
      </c>
      <c r="AD131" s="42">
        <f>IF(AD127=$E130,INDEX(Permanent!$E$2:$E$5,MATCH($D130,Permanent!$B$2:$B$5,FALSE)),IF(AD127&gt;$E130,1,0))</f>
        <v>1</v>
      </c>
      <c r="AE131" s="42">
        <f>IF(AE127=$E130,INDEX(Permanent!$E$2:$E$5,MATCH($D130,Permanent!$B$2:$B$5,FALSE)),IF(AE127&gt;$E130,1,0))</f>
        <v>1</v>
      </c>
      <c r="AF131" s="42">
        <f>IF(AF127=$E130,INDEX(Permanent!$E$2:$E$5,MATCH($D130,Permanent!$B$2:$B$5,FALSE)),IF(AF127&gt;$E130,1,0))</f>
        <v>1</v>
      </c>
      <c r="AG131" s="42">
        <f>IF(AG127=$E130,INDEX(Permanent!$E$2:$E$5,MATCH($D130,Permanent!$B$2:$B$5,FALSE)),IF(AG127&gt;$E130,1,0))</f>
        <v>1</v>
      </c>
      <c r="AH131" s="42">
        <f>IF(AH127=$E130,INDEX(Permanent!$E$2:$E$5,MATCH($D130,Permanent!$B$2:$B$5,FALSE)),IF(AH127&gt;$E130,1,0))</f>
        <v>1</v>
      </c>
      <c r="AI131" s="42">
        <f>IF(AI127=$E130,INDEX(Permanent!$E$2:$E$5,MATCH($D130,Permanent!$B$2:$B$5,FALSE)),IF(AI127&gt;$E130,1,0))</f>
        <v>1</v>
      </c>
      <c r="AJ131" s="42">
        <f>IF(AJ127=$E130,INDEX(Permanent!$E$2:$E$5,MATCH($D130,Permanent!$B$2:$B$5,FALSE)),IF(AJ127&gt;$E130,1,0))</f>
        <v>1</v>
      </c>
      <c r="AK131" s="42">
        <f>IF(AK127=$E130,INDEX(Permanent!$E$2:$E$5,MATCH($D130,Permanent!$B$2:$B$5,FALSE)),IF(AK127&gt;$E130,1,0))</f>
        <v>1</v>
      </c>
      <c r="AL131" s="42">
        <f>IF(AL127=$E130,INDEX(Permanent!$E$2:$E$5,MATCH($D130,Permanent!$B$2:$B$5,FALSE)),IF(AL127&gt;$E130,1,0))</f>
        <v>1</v>
      </c>
    </row>
    <row r="132" spans="3:38" hidden="1" outlineLevel="1">
      <c r="C132" s="43" t="s">
        <v>203</v>
      </c>
      <c r="D132" s="3"/>
      <c r="E132" s="3"/>
      <c r="F132" s="47" t="s">
        <v>46</v>
      </c>
      <c r="G132" s="18">
        <f>SUM(H132:AL132)</f>
        <v>0</v>
      </c>
      <c r="H132" s="62">
        <f>IFERROR(H133/$G133*$O$33,0)</f>
        <v>0</v>
      </c>
      <c r="I132" s="62">
        <f t="shared" ref="I132:AL132" si="132">IFERROR(I133/$G133*$O$33,0)</f>
        <v>0</v>
      </c>
      <c r="J132" s="62">
        <f t="shared" si="132"/>
        <v>0</v>
      </c>
      <c r="K132" s="62">
        <f t="shared" si="132"/>
        <v>0</v>
      </c>
      <c r="L132" s="62">
        <f t="shared" si="132"/>
        <v>0</v>
      </c>
      <c r="M132" s="62">
        <f t="shared" si="132"/>
        <v>0</v>
      </c>
      <c r="N132" s="62">
        <f t="shared" si="132"/>
        <v>0</v>
      </c>
      <c r="O132" s="62">
        <f t="shared" si="132"/>
        <v>0</v>
      </c>
      <c r="P132" s="62">
        <f t="shared" si="132"/>
        <v>0</v>
      </c>
      <c r="Q132" s="62">
        <f t="shared" si="132"/>
        <v>0</v>
      </c>
      <c r="R132" s="62">
        <f t="shared" si="132"/>
        <v>0</v>
      </c>
      <c r="S132" s="62">
        <f t="shared" si="132"/>
        <v>0</v>
      </c>
      <c r="T132" s="62">
        <f t="shared" si="132"/>
        <v>0</v>
      </c>
      <c r="U132" s="62">
        <f t="shared" si="132"/>
        <v>0</v>
      </c>
      <c r="V132" s="62">
        <f t="shared" si="132"/>
        <v>0</v>
      </c>
      <c r="W132" s="62">
        <f t="shared" si="132"/>
        <v>0</v>
      </c>
      <c r="X132" s="62">
        <f t="shared" si="132"/>
        <v>0</v>
      </c>
      <c r="Y132" s="62">
        <f t="shared" si="132"/>
        <v>0</v>
      </c>
      <c r="Z132" s="62">
        <f t="shared" si="132"/>
        <v>0</v>
      </c>
      <c r="AA132" s="62">
        <f t="shared" si="132"/>
        <v>0</v>
      </c>
      <c r="AB132" s="62">
        <f t="shared" si="132"/>
        <v>0</v>
      </c>
      <c r="AC132" s="62">
        <f t="shared" si="132"/>
        <v>0</v>
      </c>
      <c r="AD132" s="62">
        <f t="shared" si="132"/>
        <v>0</v>
      </c>
      <c r="AE132" s="62">
        <f t="shared" si="132"/>
        <v>0</v>
      </c>
      <c r="AF132" s="62">
        <f t="shared" si="132"/>
        <v>0</v>
      </c>
      <c r="AG132" s="62">
        <f t="shared" si="132"/>
        <v>0</v>
      </c>
      <c r="AH132" s="62">
        <f t="shared" si="132"/>
        <v>0</v>
      </c>
      <c r="AI132" s="62">
        <f t="shared" si="132"/>
        <v>0</v>
      </c>
      <c r="AJ132" s="62">
        <f t="shared" si="132"/>
        <v>0</v>
      </c>
      <c r="AK132" s="62">
        <f t="shared" si="132"/>
        <v>0</v>
      </c>
      <c r="AL132" s="62">
        <f t="shared" si="132"/>
        <v>0</v>
      </c>
    </row>
    <row r="133" spans="3:38" hidden="1" outlineLevel="1">
      <c r="C133" s="57" t="s">
        <v>204</v>
      </c>
      <c r="D133" s="39" t="str">
        <f>INDEX(Permanent!$B$2:$B$69,MATCH(D135&amp;" "&amp;E135,Permanent!$D$2:$D$69,FALSE)-$P$30)</f>
        <v>Q1</v>
      </c>
      <c r="E133" s="39">
        <f>INDEX(Permanent!$C$2:$C$69,MATCH(D135&amp;" "&amp;E135,Permanent!$D$2:$D$69,FALSE)-$P$30)</f>
        <v>2020</v>
      </c>
      <c r="F133" s="47" t="s">
        <v>109</v>
      </c>
      <c r="G133" s="18">
        <f>SUM(H133:AL133)</f>
        <v>1</v>
      </c>
      <c r="H133" s="42">
        <f>IF(H127=$E133,INDEX(Permanent!$E$2:$E$5,MATCH($D133,Permanent!$B$2:$B$5,FALSE)),IF(AND(H127&gt;$E133,K134&gt;0),1,0))</f>
        <v>1</v>
      </c>
      <c r="I133" s="42">
        <f>IF(I127=$E133,INDEX(Permanent!$E$2:$E$5,MATCH($D133,Permanent!$B$2:$B$5,FALSE)),IF(AND(I127&gt;$E133,L134&gt;0),1,0))</f>
        <v>0</v>
      </c>
      <c r="J133" s="42">
        <f>IF(J127=$E133,INDEX(Permanent!$E$2:$E$5,MATCH($D133,Permanent!$B$2:$B$5,FALSE)),IF(AND(J127&gt;$E133,M134&gt;0),1,0))</f>
        <v>0</v>
      </c>
      <c r="K133" s="42">
        <f>IF(K127=$E133,INDEX(Permanent!$E$2:$E$5,MATCH($D133,Permanent!$B$2:$B$5,FALSE)),IF(AND(K127&gt;$E133,N134&gt;0),1,0))</f>
        <v>0</v>
      </c>
      <c r="L133" s="42">
        <f>IF(L127=$E133,INDEX(Permanent!$E$2:$E$5,MATCH($D133,Permanent!$B$2:$B$5,FALSE)),IF(AND(L127&gt;$E133,O134&gt;0),1,0))</f>
        <v>0</v>
      </c>
      <c r="M133" s="42">
        <f>IF(M127=$E133,INDEX(Permanent!$E$2:$E$5,MATCH($D133,Permanent!$B$2:$B$5,FALSE)),IF(AND(M127&gt;$E133,P134&gt;0),1,0))</f>
        <v>0</v>
      </c>
      <c r="N133" s="42">
        <f>IF(N127=$E133,INDEX(Permanent!$E$2:$E$5,MATCH($D133,Permanent!$B$2:$B$5,FALSE)),IF(AND(N127&gt;$E133,Q134&gt;0),1,0))</f>
        <v>0</v>
      </c>
      <c r="O133" s="42">
        <f>IF(O127=$E133,INDEX(Permanent!$E$2:$E$5,MATCH($D133,Permanent!$B$2:$B$5,FALSE)),IF(AND(O127&gt;$E133,R134&gt;0),1,0))</f>
        <v>0</v>
      </c>
      <c r="P133" s="42">
        <f>IF(P127=$E133,INDEX(Permanent!$E$2:$E$5,MATCH($D133,Permanent!$B$2:$B$5,FALSE)),IF(AND(P127&gt;$E133,S134&gt;0),1,0))</f>
        <v>0</v>
      </c>
      <c r="Q133" s="42">
        <f>IF(Q127=$E133,INDEX(Permanent!$E$2:$E$5,MATCH($D133,Permanent!$B$2:$B$5,FALSE)),IF(AND(Q127&gt;$E133,T134&gt;0),1,0))</f>
        <v>0</v>
      </c>
      <c r="R133" s="42">
        <f>IF(R127=$E133,INDEX(Permanent!$E$2:$E$5,MATCH($D133,Permanent!$B$2:$B$5,FALSE)),IF(AND(R127&gt;$E133,U134&gt;0),1,0))</f>
        <v>0</v>
      </c>
      <c r="S133" s="42">
        <f>IF(S127=$E133,INDEX(Permanent!$E$2:$E$5,MATCH($D133,Permanent!$B$2:$B$5,FALSE)),IF(AND(S127&gt;$E133,V134&gt;0),1,0))</f>
        <v>0</v>
      </c>
      <c r="T133" s="42">
        <f>IF(T127=$E133,INDEX(Permanent!$E$2:$E$5,MATCH($D133,Permanent!$B$2:$B$5,FALSE)),IF(AND(T127&gt;$E133,W134&gt;0),1,0))</f>
        <v>0</v>
      </c>
      <c r="U133" s="42">
        <f>IF(U127=$E133,INDEX(Permanent!$E$2:$E$5,MATCH($D133,Permanent!$B$2:$B$5,FALSE)),IF(AND(U127&gt;$E133,X134&gt;0),1,0))</f>
        <v>0</v>
      </c>
      <c r="V133" s="42">
        <f>IF(V127=$E133,INDEX(Permanent!$E$2:$E$5,MATCH($D133,Permanent!$B$2:$B$5,FALSE)),IF(AND(V127&gt;$E133,Y134&gt;0),1,0))</f>
        <v>0</v>
      </c>
      <c r="W133" s="42">
        <f>IF(W127=$E133,INDEX(Permanent!$E$2:$E$5,MATCH($D133,Permanent!$B$2:$B$5,FALSE)),IF(AND(W127&gt;$E133,Z134&gt;0),1,0))</f>
        <v>0</v>
      </c>
      <c r="X133" s="42">
        <f>IF(X127=$E133,INDEX(Permanent!$E$2:$E$5,MATCH($D133,Permanent!$B$2:$B$5,FALSE)),IF(AND(X127&gt;$E133,AA134&gt;0),1,0))</f>
        <v>0</v>
      </c>
      <c r="Y133" s="42">
        <f>IF(Y127=$E133,INDEX(Permanent!$E$2:$E$5,MATCH($D133,Permanent!$B$2:$B$5,FALSE)),IF(AND(Y127&gt;$E133,AB134&gt;0),1,0))</f>
        <v>0</v>
      </c>
      <c r="Z133" s="42">
        <f>IF(Z127=$E133,INDEX(Permanent!$E$2:$E$5,MATCH($D133,Permanent!$B$2:$B$5,FALSE)),IF(AND(Z127&gt;$E133,AC134&gt;0),1,0))</f>
        <v>0</v>
      </c>
      <c r="AA133" s="42">
        <f>IF(AA127=$E133,INDEX(Permanent!$E$2:$E$5,MATCH($D133,Permanent!$B$2:$B$5,FALSE)),IF(AND(AA127&gt;$E133,AD134&gt;0),1,0))</f>
        <v>0</v>
      </c>
      <c r="AB133" s="42">
        <f>IF(AB127=$E133,INDEX(Permanent!$E$2:$E$5,MATCH($D133,Permanent!$B$2:$B$5,FALSE)),IF(AND(AB127&gt;$E133,AE134&gt;0),1,0))</f>
        <v>0</v>
      </c>
      <c r="AC133" s="42">
        <f>IF(AC127=$E133,INDEX(Permanent!$E$2:$E$5,MATCH($D133,Permanent!$B$2:$B$5,FALSE)),IF(AND(AC127&gt;$E133,AF134&gt;0),1,0))</f>
        <v>0</v>
      </c>
      <c r="AD133" s="42">
        <f>IF(AD127=$E133,INDEX(Permanent!$E$2:$E$5,MATCH($D133,Permanent!$B$2:$B$5,FALSE)),IF(AND(AD127&gt;$E133,AG134&gt;0),1,0))</f>
        <v>0</v>
      </c>
      <c r="AE133" s="42">
        <f>IF(AE127=$E133,INDEX(Permanent!$E$2:$E$5,MATCH($D133,Permanent!$B$2:$B$5,FALSE)),IF(AND(AE127&gt;$E133,AH134&gt;0),1,0))</f>
        <v>0</v>
      </c>
      <c r="AF133" s="42">
        <f>IF(AF127=$E133,INDEX(Permanent!$E$2:$E$5,MATCH($D133,Permanent!$B$2:$B$5,FALSE)),IF(AND(AF127&gt;$E133,AI134&gt;0),1,0))</f>
        <v>0</v>
      </c>
      <c r="AG133" s="42">
        <f>IF(AG127=$E133,INDEX(Permanent!$E$2:$E$5,MATCH($D133,Permanent!$B$2:$B$5,FALSE)),IF(AND(AG127&gt;$E133,AJ134&gt;0),1,0))</f>
        <v>0</v>
      </c>
      <c r="AH133" s="42">
        <f>IF(AH127=$E133,INDEX(Permanent!$E$2:$E$5,MATCH($D133,Permanent!$B$2:$B$5,FALSE)),IF(AND(AH127&gt;$E133,AK134&gt;0),1,0))</f>
        <v>0</v>
      </c>
      <c r="AI133" s="42">
        <f>IF(AI127=$E133,INDEX(Permanent!$E$2:$E$5,MATCH($D133,Permanent!$B$2:$B$5,FALSE)),IF(AND(AI127&gt;$E133,AL134&gt;0),1,0))</f>
        <v>0</v>
      </c>
      <c r="AJ133" s="42">
        <f>IF(AJ127=$E133,INDEX(Permanent!$E$2:$E$5,MATCH($D133,Permanent!$B$2:$B$5,FALSE)),IF(AND(AJ127&gt;$E133,AM134&gt;0),1,0))</f>
        <v>0</v>
      </c>
      <c r="AK133" s="42">
        <f>IF(AK127=$E133,INDEX(Permanent!$E$2:$E$5,MATCH($D133,Permanent!$B$2:$B$5,FALSE)),IF(AND(AK127&gt;$E133,AN134&gt;0),1,0))</f>
        <v>0</v>
      </c>
      <c r="AL133" s="42">
        <f>IF(AL127=$E133,INDEX(Permanent!$E$2:$E$5,MATCH($D133,Permanent!$B$2:$B$5,FALSE)),IF(AND(AL127&gt;$E133,AO134&gt;0),1,0))</f>
        <v>0</v>
      </c>
    </row>
    <row r="134" spans="3:38" hidden="1" outlineLevel="1">
      <c r="C134" s="43" t="s">
        <v>195</v>
      </c>
      <c r="D134" s="3"/>
      <c r="E134" s="3"/>
      <c r="F134" s="47" t="s">
        <v>88</v>
      </c>
      <c r="G134" s="18">
        <f>SUM(H134:AL134)</f>
        <v>0</v>
      </c>
      <c r="H134" s="18">
        <f>H137*350/1000</f>
        <v>0</v>
      </c>
      <c r="I134" s="18">
        <f>MIN($P$45-SUM($H134:H134),I137*350/1000)</f>
        <v>0</v>
      </c>
      <c r="J134" s="18">
        <f>MIN($P$45-SUM($H134:I134),J137*350/1000)</f>
        <v>0</v>
      </c>
      <c r="K134" s="18">
        <f>MIN($P$45-SUM($H134:J134),K137*350/1000)</f>
        <v>0</v>
      </c>
      <c r="L134" s="18">
        <f>MIN($P$45-SUM($H134:K134),L137*350/1000)</f>
        <v>0</v>
      </c>
      <c r="M134" s="18">
        <f>MIN($P$45-SUM($H134:L134),M137*350/1000)</f>
        <v>0</v>
      </c>
      <c r="N134" s="18">
        <f>MIN($P$45-SUM($H134:M134),N137*350/1000)</f>
        <v>0</v>
      </c>
      <c r="O134" s="18">
        <f>MIN($P$45-SUM($H134:N134),O137*350/1000)</f>
        <v>0</v>
      </c>
      <c r="P134" s="18">
        <f>MIN($P$45-SUM($H134:O134),P137*350/1000)</f>
        <v>0</v>
      </c>
      <c r="Q134" s="18">
        <f>MIN($P$45-SUM($H134:P134),Q137*350/1000)</f>
        <v>0</v>
      </c>
      <c r="R134" s="18">
        <f>MIN($P$45-SUM($H134:Q134),R137*350/1000)</f>
        <v>0</v>
      </c>
      <c r="S134" s="18">
        <f>MIN($P$45-SUM($H134:R134),S137*350/1000)</f>
        <v>0</v>
      </c>
      <c r="T134" s="18">
        <f>MIN($P$45-SUM($H134:S134),T137*350/1000)</f>
        <v>0</v>
      </c>
      <c r="U134" s="18">
        <f>MIN($P$45-SUM($H134:T134),U137*350/1000)</f>
        <v>0</v>
      </c>
      <c r="V134" s="18">
        <f>MIN($P$45-SUM($H134:U134),V137*350/1000)</f>
        <v>0</v>
      </c>
      <c r="W134" s="18">
        <f>MIN($P$45-SUM($H134:V134),W137*350/1000)</f>
        <v>0</v>
      </c>
      <c r="X134" s="18">
        <f>MIN($P$45-SUM($H134:W134),X137*350/1000)</f>
        <v>0</v>
      </c>
      <c r="Y134" s="18">
        <f>MIN($P$45-SUM($H134:X134),Y137*350/1000)</f>
        <v>0</v>
      </c>
      <c r="Z134" s="18">
        <f>MIN($P$45-SUM($H134:Y134),Z137*350/1000)</f>
        <v>0</v>
      </c>
      <c r="AA134" s="18">
        <f>MIN($P$45-SUM($H134:Z134),AA137*350/1000)</f>
        <v>0</v>
      </c>
      <c r="AB134" s="18">
        <f>MIN($P$45-SUM($H134:AA134),AB137*350/1000)</f>
        <v>0</v>
      </c>
      <c r="AC134" s="18">
        <f>MIN($P$45-SUM($H134:AB134),AC137*350/1000)</f>
        <v>0</v>
      </c>
      <c r="AD134" s="18">
        <f>MIN($P$45-SUM($H134:AC134),AD137*350/1000)</f>
        <v>0</v>
      </c>
      <c r="AE134" s="18">
        <f>MIN($P$45-SUM($H134:AD134),AE137*350/1000)</f>
        <v>0</v>
      </c>
      <c r="AF134" s="18">
        <f>MIN($P$45-SUM($H134:AE134),AF137*350/1000)</f>
        <v>0</v>
      </c>
      <c r="AG134" s="18">
        <f>MIN($P$45-SUM($H134:AF134),AG137*350/1000)</f>
        <v>0</v>
      </c>
      <c r="AH134" s="18">
        <f>MIN($P$45-SUM($H134:AG134),AH137*350/1000)</f>
        <v>0</v>
      </c>
      <c r="AI134" s="18">
        <f>MIN($P$45-SUM($H134:AH134),AI137*350/1000)</f>
        <v>0</v>
      </c>
      <c r="AJ134" s="18">
        <f>MIN($P$45-SUM($H134:AI134),AJ137*350/1000)</f>
        <v>0</v>
      </c>
      <c r="AK134" s="18">
        <f>MIN($P$45-SUM($H134:AJ134),AK137*350/1000)</f>
        <v>0</v>
      </c>
      <c r="AL134" s="18">
        <f>MIN($P$45-SUM($H134:AK134),AL137*350/1000)</f>
        <v>0</v>
      </c>
    </row>
    <row r="135" spans="3:38" hidden="1" outlineLevel="1">
      <c r="C135" s="57" t="s">
        <v>90</v>
      </c>
      <c r="D135" s="39" t="str">
        <f>INDEX(Permanent!$B$2:$B$69,MATCH(D128&amp;" "&amp;E128,Permanent!$D$2:$D$69,FALSE)+$P$35+ROUND($P$28/3,0))</f>
        <v>Q1</v>
      </c>
      <c r="E135" s="39">
        <f>INDEX(Permanent!$C$2:$C$69,MATCH(D128&amp;" "&amp;E128,Permanent!$D$2:$D$69,FALSE)+$P$35+ROUND($P$28/3,0))</f>
        <v>2020</v>
      </c>
      <c r="F135" s="47" t="s">
        <v>109</v>
      </c>
      <c r="G135" s="42"/>
      <c r="H135" s="42">
        <f>IF(H127=$E135,INDEX(Permanent!$E$2:$E$5,MATCH($D135,Permanent!$B$2:$B$5,FALSE)),IF(H127&gt;$E135,1,0))</f>
        <v>1</v>
      </c>
      <c r="I135" s="42">
        <f>IF(I127=$E135,INDEX(Permanent!$E$2:$E$5,MATCH($D135,Permanent!$B$2:$B$5,FALSE)),IF(I127&gt;$E135,1,0))</f>
        <v>1</v>
      </c>
      <c r="J135" s="42">
        <f>IF(J127=$E135,INDEX(Permanent!$E$2:$E$5,MATCH($D135,Permanent!$B$2:$B$5,FALSE)),IF(J127&gt;$E135,1,0))</f>
        <v>1</v>
      </c>
      <c r="K135" s="42">
        <f>IF(K127=$E135,INDEX(Permanent!$E$2:$E$5,MATCH($D135,Permanent!$B$2:$B$5,FALSE)),IF(K127&gt;$E135,1,0))</f>
        <v>1</v>
      </c>
      <c r="L135" s="42">
        <f>IF(L127=$E135,INDEX(Permanent!$E$2:$E$5,MATCH($D135,Permanent!$B$2:$B$5,FALSE)),IF(L127&gt;$E135,1,0))</f>
        <v>1</v>
      </c>
      <c r="M135" s="42">
        <f>IF(M127=$E135,INDEX(Permanent!$E$2:$E$5,MATCH($D135,Permanent!$B$2:$B$5,FALSE)),IF(M127&gt;$E135,1,0))</f>
        <v>1</v>
      </c>
      <c r="N135" s="42">
        <f>IF(N127=$E135,INDEX(Permanent!$E$2:$E$5,MATCH($D135,Permanent!$B$2:$B$5,FALSE)),IF(N127&gt;$E135,1,0))</f>
        <v>1</v>
      </c>
      <c r="O135" s="42">
        <f>IF(O127=$E135,INDEX(Permanent!$E$2:$E$5,MATCH($D135,Permanent!$B$2:$B$5,FALSE)),IF(O127&gt;$E135,1,0))</f>
        <v>1</v>
      </c>
      <c r="P135" s="42">
        <f>IF(P127=$E135,INDEX(Permanent!$E$2:$E$5,MATCH($D135,Permanent!$B$2:$B$5,FALSE)),IF(P127&gt;$E135,1,0))</f>
        <v>1</v>
      </c>
      <c r="Q135" s="42">
        <f>IF(Q127=$E135,INDEX(Permanent!$E$2:$E$5,MATCH($D135,Permanent!$B$2:$B$5,FALSE)),IF(Q127&gt;$E135,1,0))</f>
        <v>1</v>
      </c>
      <c r="R135" s="42">
        <f>IF(R127=$E135,INDEX(Permanent!$E$2:$E$5,MATCH($D135,Permanent!$B$2:$B$5,FALSE)),IF(R127&gt;$E135,1,0))</f>
        <v>1</v>
      </c>
      <c r="S135" s="42">
        <f>IF(S127=$E135,INDEX(Permanent!$E$2:$E$5,MATCH($D135,Permanent!$B$2:$B$5,FALSE)),IF(S127&gt;$E135,1,0))</f>
        <v>1</v>
      </c>
      <c r="T135" s="42">
        <f>IF(T127=$E135,INDEX(Permanent!$E$2:$E$5,MATCH($D135,Permanent!$B$2:$B$5,FALSE)),IF(T127&gt;$E135,1,0))</f>
        <v>1</v>
      </c>
      <c r="U135" s="42">
        <f>IF(U127=$E135,INDEX(Permanent!$E$2:$E$5,MATCH($D135,Permanent!$B$2:$B$5,FALSE)),IF(U127&gt;$E135,1,0))</f>
        <v>1</v>
      </c>
      <c r="V135" s="42">
        <f>IF(V127=$E135,INDEX(Permanent!$E$2:$E$5,MATCH($D135,Permanent!$B$2:$B$5,FALSE)),IF(V127&gt;$E135,1,0))</f>
        <v>1</v>
      </c>
      <c r="W135" s="42">
        <f>IF(W127=$E135,INDEX(Permanent!$E$2:$E$5,MATCH($D135,Permanent!$B$2:$B$5,FALSE)),IF(W127&gt;$E135,1,0))</f>
        <v>1</v>
      </c>
      <c r="X135" s="42">
        <f>IF(X127=$E135,INDEX(Permanent!$E$2:$E$5,MATCH($D135,Permanent!$B$2:$B$5,FALSE)),IF(X127&gt;$E135,1,0))</f>
        <v>1</v>
      </c>
      <c r="Y135" s="42">
        <f>IF(Y127=$E135,INDEX(Permanent!$E$2:$E$5,MATCH($D135,Permanent!$B$2:$B$5,FALSE)),IF(Y127&gt;$E135,1,0))</f>
        <v>1</v>
      </c>
      <c r="Z135" s="42">
        <f>IF(Z127=$E135,INDEX(Permanent!$E$2:$E$5,MATCH($D135,Permanent!$B$2:$B$5,FALSE)),IF(Z127&gt;$E135,1,0))</f>
        <v>1</v>
      </c>
      <c r="AA135" s="42">
        <f>IF(AA127=$E135,INDEX(Permanent!$E$2:$E$5,MATCH($D135,Permanent!$B$2:$B$5,FALSE)),IF(AA127&gt;$E135,1,0))</f>
        <v>1</v>
      </c>
      <c r="AB135" s="42">
        <f>IF(AB127=$E135,INDEX(Permanent!$E$2:$E$5,MATCH($D135,Permanent!$B$2:$B$5,FALSE)),IF(AB127&gt;$E135,1,0))</f>
        <v>1</v>
      </c>
      <c r="AC135" s="42">
        <f>IF(AC127=$E135,INDEX(Permanent!$E$2:$E$5,MATCH($D135,Permanent!$B$2:$B$5,FALSE)),IF(AC127&gt;$E135,1,0))</f>
        <v>1</v>
      </c>
      <c r="AD135" s="42">
        <f>IF(AD127=$E135,INDEX(Permanent!$E$2:$E$5,MATCH($D135,Permanent!$B$2:$B$5,FALSE)),IF(AD127&gt;$E135,1,0))</f>
        <v>1</v>
      </c>
      <c r="AE135" s="42">
        <f>IF(AE127=$E135,INDEX(Permanent!$E$2:$E$5,MATCH($D135,Permanent!$B$2:$B$5,FALSE)),IF(AE127&gt;$E135,1,0))</f>
        <v>1</v>
      </c>
      <c r="AF135" s="42">
        <f>IF(AF127=$E135,INDEX(Permanent!$E$2:$E$5,MATCH($D135,Permanent!$B$2:$B$5,FALSE)),IF(AF127&gt;$E135,1,0))</f>
        <v>1</v>
      </c>
      <c r="AG135" s="42">
        <f>IF(AG127=$E135,INDEX(Permanent!$E$2:$E$5,MATCH($D135,Permanent!$B$2:$B$5,FALSE)),IF(AG127&gt;$E135,1,0))</f>
        <v>1</v>
      </c>
      <c r="AH135" s="42">
        <f>IF(AH127=$E135,INDEX(Permanent!$E$2:$E$5,MATCH($D135,Permanent!$B$2:$B$5,FALSE)),IF(AH127&gt;$E135,1,0))</f>
        <v>1</v>
      </c>
      <c r="AI135" s="42">
        <f>IF(AI127=$E135,INDEX(Permanent!$E$2:$E$5,MATCH($D135,Permanent!$B$2:$B$5,FALSE)),IF(AI127&gt;$E135,1,0))</f>
        <v>1</v>
      </c>
      <c r="AJ135" s="42">
        <f>IF(AJ127=$E135,INDEX(Permanent!$E$2:$E$5,MATCH($D135,Permanent!$B$2:$B$5,FALSE)),IF(AJ127&gt;$E135,1,0))</f>
        <v>1</v>
      </c>
      <c r="AK135" s="42">
        <f>IF(AK127=$E135,INDEX(Permanent!$E$2:$E$5,MATCH($D135,Permanent!$B$2:$B$5,FALSE)),IF(AK127&gt;$E135,1,0))</f>
        <v>1</v>
      </c>
      <c r="AL135" s="42">
        <f>IF(AL127=$E135,INDEX(Permanent!$E$2:$E$5,MATCH($D135,Permanent!$B$2:$B$5,FALSE)),IF(AL127&gt;$E135,1,0))</f>
        <v>1</v>
      </c>
    </row>
    <row r="136" spans="3:38" hidden="1" outlineLevel="1">
      <c r="C136" s="57" t="s">
        <v>91</v>
      </c>
      <c r="D136" s="39" t="str">
        <f>INDEX(Permanent!$B$2:$B$69,MATCH($D130&amp;" "&amp;$E130,Permanent!$D$2:$D$69,FALSE)+$P$40)</f>
        <v>Q1</v>
      </c>
      <c r="E136" s="39">
        <f>INDEX(Permanent!$C$2:$C$69,MATCH($D130&amp;" "&amp;$E130,Permanent!$D$2:$D$69,FALSE)+$P$40)</f>
        <v>2020</v>
      </c>
      <c r="F136" s="47" t="s">
        <v>109</v>
      </c>
      <c r="G136" s="42"/>
      <c r="H136" s="42">
        <f>IF(H127=$E136,INDEX(Permanent!$E$2:$E$5,MATCH($D136,Permanent!$B$2:$B$5,FALSE)),IF(H127&gt;$E136,1,0))</f>
        <v>1</v>
      </c>
      <c r="I136" s="42">
        <f>IF(I127=$E136,INDEX(Permanent!$E$2:$E$5,MATCH($D136,Permanent!$B$2:$B$5,FALSE)),IF(I127&gt;$E136,1,0))</f>
        <v>1</v>
      </c>
      <c r="J136" s="42">
        <f>IF(J127=$E136,INDEX(Permanent!$E$2:$E$5,MATCH($D136,Permanent!$B$2:$B$5,FALSE)),IF(J127&gt;$E136,1,0))</f>
        <v>1</v>
      </c>
      <c r="K136" s="42">
        <f>IF(K127=$E136,INDEX(Permanent!$E$2:$E$5,MATCH($D136,Permanent!$B$2:$B$5,FALSE)),IF(K127&gt;$E136,1,0))</f>
        <v>1</v>
      </c>
      <c r="L136" s="42">
        <f>IF(L127=$E136,INDEX(Permanent!$E$2:$E$5,MATCH($D136,Permanent!$B$2:$B$5,FALSE)),IF(L127&gt;$E136,1,0))</f>
        <v>1</v>
      </c>
      <c r="M136" s="42">
        <f>IF(M127=$E136,INDEX(Permanent!$E$2:$E$5,MATCH($D136,Permanent!$B$2:$B$5,FALSE)),IF(M127&gt;$E136,1,0))</f>
        <v>1</v>
      </c>
      <c r="N136" s="42">
        <f>IF(N127=$E136,INDEX(Permanent!$E$2:$E$5,MATCH($D136,Permanent!$B$2:$B$5,FALSE)),IF(N127&gt;$E136,1,0))</f>
        <v>1</v>
      </c>
      <c r="O136" s="42">
        <f>IF(O127=$E136,INDEX(Permanent!$E$2:$E$5,MATCH($D136,Permanent!$B$2:$B$5,FALSE)),IF(O127&gt;$E136,1,0))</f>
        <v>1</v>
      </c>
      <c r="P136" s="42">
        <f>IF(P127=$E136,INDEX(Permanent!$E$2:$E$5,MATCH($D136,Permanent!$B$2:$B$5,FALSE)),IF(P127&gt;$E136,1,0))</f>
        <v>1</v>
      </c>
      <c r="Q136" s="42">
        <f>IF(Q127=$E136,INDEX(Permanent!$E$2:$E$5,MATCH($D136,Permanent!$B$2:$B$5,FALSE)),IF(Q127&gt;$E136,1,0))</f>
        <v>1</v>
      </c>
      <c r="R136" s="42">
        <f>IF(R127=$E136,INDEX(Permanent!$E$2:$E$5,MATCH($D136,Permanent!$B$2:$B$5,FALSE)),IF(R127&gt;$E136,1,0))</f>
        <v>1</v>
      </c>
      <c r="S136" s="42">
        <f>IF(S127=$E136,INDEX(Permanent!$E$2:$E$5,MATCH($D136,Permanent!$B$2:$B$5,FALSE)),IF(S127&gt;$E136,1,0))</f>
        <v>1</v>
      </c>
      <c r="T136" s="42">
        <f>IF(T127=$E136,INDEX(Permanent!$E$2:$E$5,MATCH($D136,Permanent!$B$2:$B$5,FALSE)),IF(T127&gt;$E136,1,0))</f>
        <v>1</v>
      </c>
      <c r="U136" s="42">
        <f>IF(U127=$E136,INDEX(Permanent!$E$2:$E$5,MATCH($D136,Permanent!$B$2:$B$5,FALSE)),IF(U127&gt;$E136,1,0))</f>
        <v>1</v>
      </c>
      <c r="V136" s="42">
        <f>IF(V127=$E136,INDEX(Permanent!$E$2:$E$5,MATCH($D136,Permanent!$B$2:$B$5,FALSE)),IF(V127&gt;$E136,1,0))</f>
        <v>1</v>
      </c>
      <c r="W136" s="42">
        <f>IF(W127=$E136,INDEX(Permanent!$E$2:$E$5,MATCH($D136,Permanent!$B$2:$B$5,FALSE)),IF(W127&gt;$E136,1,0))</f>
        <v>1</v>
      </c>
      <c r="X136" s="42">
        <f>IF(X127=$E136,INDEX(Permanent!$E$2:$E$5,MATCH($D136,Permanent!$B$2:$B$5,FALSE)),IF(X127&gt;$E136,1,0))</f>
        <v>1</v>
      </c>
      <c r="Y136" s="42">
        <f>IF(Y127=$E136,INDEX(Permanent!$E$2:$E$5,MATCH($D136,Permanent!$B$2:$B$5,FALSE)),IF(Y127&gt;$E136,1,0))</f>
        <v>1</v>
      </c>
      <c r="Z136" s="42">
        <f>IF(Z127=$E136,INDEX(Permanent!$E$2:$E$5,MATCH($D136,Permanent!$B$2:$B$5,FALSE)),IF(Z127&gt;$E136,1,0))</f>
        <v>1</v>
      </c>
      <c r="AA136" s="42">
        <f>IF(AA127=$E136,INDEX(Permanent!$E$2:$E$5,MATCH($D136,Permanent!$B$2:$B$5,FALSE)),IF(AA127&gt;$E136,1,0))</f>
        <v>1</v>
      </c>
      <c r="AB136" s="42">
        <f>IF(AB127=$E136,INDEX(Permanent!$E$2:$E$5,MATCH($D136,Permanent!$B$2:$B$5,FALSE)),IF(AB127&gt;$E136,1,0))</f>
        <v>1</v>
      </c>
      <c r="AC136" s="42">
        <f>IF(AC127=$E136,INDEX(Permanent!$E$2:$E$5,MATCH($D136,Permanent!$B$2:$B$5,FALSE)),IF(AC127&gt;$E136,1,0))</f>
        <v>1</v>
      </c>
      <c r="AD136" s="42">
        <f>IF(AD127=$E136,INDEX(Permanent!$E$2:$E$5,MATCH($D136,Permanent!$B$2:$B$5,FALSE)),IF(AD127&gt;$E136,1,0))</f>
        <v>1</v>
      </c>
      <c r="AE136" s="42">
        <f>IF(AE127=$E136,INDEX(Permanent!$E$2:$E$5,MATCH($D136,Permanent!$B$2:$B$5,FALSE)),IF(AE127&gt;$E136,1,0))</f>
        <v>1</v>
      </c>
      <c r="AF136" s="42">
        <f>IF(AF127=$E136,INDEX(Permanent!$E$2:$E$5,MATCH($D136,Permanent!$B$2:$B$5,FALSE)),IF(AF127&gt;$E136,1,0))</f>
        <v>1</v>
      </c>
      <c r="AG136" s="42">
        <f>IF(AG127=$E136,INDEX(Permanent!$E$2:$E$5,MATCH($D136,Permanent!$B$2:$B$5,FALSE)),IF(AG127&gt;$E136,1,0))</f>
        <v>1</v>
      </c>
      <c r="AH136" s="42">
        <f>IF(AH127=$E136,INDEX(Permanent!$E$2:$E$5,MATCH($D136,Permanent!$B$2:$B$5,FALSE)),IF(AH127&gt;$E136,1,0))</f>
        <v>1</v>
      </c>
      <c r="AI136" s="42">
        <f>IF(AI127=$E136,INDEX(Permanent!$E$2:$E$5,MATCH($D136,Permanent!$B$2:$B$5,FALSE)),IF(AI127&gt;$E136,1,0))</f>
        <v>1</v>
      </c>
      <c r="AJ136" s="42">
        <f>IF(AJ127=$E136,INDEX(Permanent!$E$2:$E$5,MATCH($D136,Permanent!$B$2:$B$5,FALSE)),IF(AJ127&gt;$E136,1,0))</f>
        <v>1</v>
      </c>
      <c r="AK136" s="42">
        <f>IF(AK127=$E136,INDEX(Permanent!$E$2:$E$5,MATCH($D136,Permanent!$B$2:$B$5,FALSE)),IF(AK127&gt;$E136,1,0))</f>
        <v>1</v>
      </c>
      <c r="AL136" s="42">
        <f>IF(AL127=$E136,INDEX(Permanent!$E$2:$E$5,MATCH($D136,Permanent!$B$2:$B$5,FALSE)),IF(AL127&gt;$E136,1,0))</f>
        <v>1</v>
      </c>
    </row>
    <row r="137" spans="3:38" hidden="1" outlineLevel="1">
      <c r="C137" s="57" t="s">
        <v>193</v>
      </c>
      <c r="D137" s="3"/>
      <c r="E137" s="3"/>
      <c r="F137" s="47" t="s">
        <v>27</v>
      </c>
      <c r="G137" s="42"/>
      <c r="H137" s="18">
        <f t="shared" ref="H137:AL137" si="133">IF(H136=1,$P$44,IF(H136&gt;0,H136*$P$44+(1-H136)*$P$43,IF(H135&gt;0,H135*$P$43,0)))/(1+$P$49)</f>
        <v>0</v>
      </c>
      <c r="I137" s="18">
        <f t="shared" si="133"/>
        <v>0</v>
      </c>
      <c r="J137" s="18">
        <f t="shared" si="133"/>
        <v>0</v>
      </c>
      <c r="K137" s="18">
        <f t="shared" si="133"/>
        <v>0</v>
      </c>
      <c r="L137" s="18">
        <f t="shared" si="133"/>
        <v>0</v>
      </c>
      <c r="M137" s="18">
        <f t="shared" si="133"/>
        <v>0</v>
      </c>
      <c r="N137" s="18">
        <f t="shared" si="133"/>
        <v>0</v>
      </c>
      <c r="O137" s="18">
        <f t="shared" si="133"/>
        <v>0</v>
      </c>
      <c r="P137" s="18">
        <f t="shared" si="133"/>
        <v>0</v>
      </c>
      <c r="Q137" s="18">
        <f t="shared" si="133"/>
        <v>0</v>
      </c>
      <c r="R137" s="18">
        <f t="shared" si="133"/>
        <v>0</v>
      </c>
      <c r="S137" s="18">
        <f t="shared" si="133"/>
        <v>0</v>
      </c>
      <c r="T137" s="18">
        <f t="shared" si="133"/>
        <v>0</v>
      </c>
      <c r="U137" s="18">
        <f t="shared" si="133"/>
        <v>0</v>
      </c>
      <c r="V137" s="18">
        <f t="shared" si="133"/>
        <v>0</v>
      </c>
      <c r="W137" s="18">
        <f t="shared" si="133"/>
        <v>0</v>
      </c>
      <c r="X137" s="18">
        <f t="shared" si="133"/>
        <v>0</v>
      </c>
      <c r="Y137" s="18">
        <f t="shared" si="133"/>
        <v>0</v>
      </c>
      <c r="Z137" s="18">
        <f t="shared" si="133"/>
        <v>0</v>
      </c>
      <c r="AA137" s="18">
        <f t="shared" si="133"/>
        <v>0</v>
      </c>
      <c r="AB137" s="18">
        <f t="shared" si="133"/>
        <v>0</v>
      </c>
      <c r="AC137" s="18">
        <f t="shared" si="133"/>
        <v>0</v>
      </c>
      <c r="AD137" s="18">
        <f t="shared" si="133"/>
        <v>0</v>
      </c>
      <c r="AE137" s="18">
        <f t="shared" si="133"/>
        <v>0</v>
      </c>
      <c r="AF137" s="18">
        <f t="shared" si="133"/>
        <v>0</v>
      </c>
      <c r="AG137" s="18">
        <f t="shared" si="133"/>
        <v>0</v>
      </c>
      <c r="AH137" s="18">
        <f t="shared" si="133"/>
        <v>0</v>
      </c>
      <c r="AI137" s="18">
        <f t="shared" si="133"/>
        <v>0</v>
      </c>
      <c r="AJ137" s="18">
        <f t="shared" si="133"/>
        <v>0</v>
      </c>
      <c r="AK137" s="18">
        <f t="shared" si="133"/>
        <v>0</v>
      </c>
      <c r="AL137" s="18">
        <f t="shared" si="133"/>
        <v>0</v>
      </c>
    </row>
    <row r="138" spans="3:38" hidden="1" outlineLevel="1">
      <c r="C138" s="57" t="s">
        <v>194</v>
      </c>
      <c r="D138" s="3"/>
      <c r="E138" s="3"/>
      <c r="F138" s="47" t="s">
        <v>27</v>
      </c>
      <c r="G138" s="42"/>
      <c r="H138" s="18">
        <f t="shared" ref="H138:AL138" si="134">IF(H136=1,$P$44,IF(H136&gt;0,H136*$P$44+(1-H136)*$P$43,IF(H135&gt;0,H135*$P$43,0)))</f>
        <v>0</v>
      </c>
      <c r="I138" s="18">
        <f t="shared" si="134"/>
        <v>0</v>
      </c>
      <c r="J138" s="18">
        <f t="shared" si="134"/>
        <v>0</v>
      </c>
      <c r="K138" s="18">
        <f t="shared" si="134"/>
        <v>0</v>
      </c>
      <c r="L138" s="18">
        <f t="shared" si="134"/>
        <v>0</v>
      </c>
      <c r="M138" s="18">
        <f t="shared" si="134"/>
        <v>0</v>
      </c>
      <c r="N138" s="18">
        <f t="shared" si="134"/>
        <v>0</v>
      </c>
      <c r="O138" s="18">
        <f t="shared" si="134"/>
        <v>0</v>
      </c>
      <c r="P138" s="18">
        <f t="shared" si="134"/>
        <v>0</v>
      </c>
      <c r="Q138" s="18">
        <f t="shared" si="134"/>
        <v>0</v>
      </c>
      <c r="R138" s="18">
        <f t="shared" si="134"/>
        <v>0</v>
      </c>
      <c r="S138" s="18">
        <f t="shared" si="134"/>
        <v>0</v>
      </c>
      <c r="T138" s="18">
        <f t="shared" si="134"/>
        <v>0</v>
      </c>
      <c r="U138" s="18">
        <f t="shared" si="134"/>
        <v>0</v>
      </c>
      <c r="V138" s="18">
        <f t="shared" si="134"/>
        <v>0</v>
      </c>
      <c r="W138" s="18">
        <f t="shared" si="134"/>
        <v>0</v>
      </c>
      <c r="X138" s="18">
        <f t="shared" si="134"/>
        <v>0</v>
      </c>
      <c r="Y138" s="18">
        <f t="shared" si="134"/>
        <v>0</v>
      </c>
      <c r="Z138" s="18">
        <f t="shared" si="134"/>
        <v>0</v>
      </c>
      <c r="AA138" s="18">
        <f t="shared" si="134"/>
        <v>0</v>
      </c>
      <c r="AB138" s="18">
        <f t="shared" si="134"/>
        <v>0</v>
      </c>
      <c r="AC138" s="18">
        <f t="shared" si="134"/>
        <v>0</v>
      </c>
      <c r="AD138" s="18">
        <f t="shared" si="134"/>
        <v>0</v>
      </c>
      <c r="AE138" s="18">
        <f t="shared" si="134"/>
        <v>0</v>
      </c>
      <c r="AF138" s="18">
        <f t="shared" si="134"/>
        <v>0</v>
      </c>
      <c r="AG138" s="18">
        <f t="shared" si="134"/>
        <v>0</v>
      </c>
      <c r="AH138" s="18">
        <f t="shared" si="134"/>
        <v>0</v>
      </c>
      <c r="AI138" s="18">
        <f t="shared" si="134"/>
        <v>0</v>
      </c>
      <c r="AJ138" s="18">
        <f t="shared" si="134"/>
        <v>0</v>
      </c>
      <c r="AK138" s="18">
        <f t="shared" si="134"/>
        <v>0</v>
      </c>
      <c r="AL138" s="18">
        <f t="shared" si="134"/>
        <v>0</v>
      </c>
    </row>
    <row r="139" spans="3:38" hidden="1" outlineLevel="1">
      <c r="C139" s="43" t="s">
        <v>192</v>
      </c>
      <c r="D139" s="3"/>
      <c r="E139" s="3"/>
      <c r="F139" s="47" t="s">
        <v>88</v>
      </c>
      <c r="G139" s="18">
        <f>SUM(H139:AL139)</f>
        <v>0</v>
      </c>
      <c r="H139" s="18">
        <f t="shared" ref="H139:AL139" si="135">H134*$P$49</f>
        <v>0</v>
      </c>
      <c r="I139" s="18">
        <f t="shared" si="135"/>
        <v>0</v>
      </c>
      <c r="J139" s="18">
        <f t="shared" si="135"/>
        <v>0</v>
      </c>
      <c r="K139" s="18">
        <f t="shared" si="135"/>
        <v>0</v>
      </c>
      <c r="L139" s="18">
        <f t="shared" si="135"/>
        <v>0</v>
      </c>
      <c r="M139" s="18">
        <f t="shared" si="135"/>
        <v>0</v>
      </c>
      <c r="N139" s="18">
        <f t="shared" si="135"/>
        <v>0</v>
      </c>
      <c r="O139" s="18">
        <f t="shared" si="135"/>
        <v>0</v>
      </c>
      <c r="P139" s="18">
        <f t="shared" si="135"/>
        <v>0</v>
      </c>
      <c r="Q139" s="18">
        <f t="shared" si="135"/>
        <v>0</v>
      </c>
      <c r="R139" s="18">
        <f t="shared" si="135"/>
        <v>0</v>
      </c>
      <c r="S139" s="18">
        <f t="shared" si="135"/>
        <v>0</v>
      </c>
      <c r="T139" s="18">
        <f t="shared" si="135"/>
        <v>0</v>
      </c>
      <c r="U139" s="18">
        <f t="shared" si="135"/>
        <v>0</v>
      </c>
      <c r="V139" s="18">
        <f t="shared" si="135"/>
        <v>0</v>
      </c>
      <c r="W139" s="18">
        <f t="shared" si="135"/>
        <v>0</v>
      </c>
      <c r="X139" s="18">
        <f t="shared" si="135"/>
        <v>0</v>
      </c>
      <c r="Y139" s="18">
        <f t="shared" si="135"/>
        <v>0</v>
      </c>
      <c r="Z139" s="18">
        <f t="shared" si="135"/>
        <v>0</v>
      </c>
      <c r="AA139" s="18">
        <f t="shared" si="135"/>
        <v>0</v>
      </c>
      <c r="AB139" s="18">
        <f t="shared" si="135"/>
        <v>0</v>
      </c>
      <c r="AC139" s="18">
        <f t="shared" si="135"/>
        <v>0</v>
      </c>
      <c r="AD139" s="18">
        <f t="shared" si="135"/>
        <v>0</v>
      </c>
      <c r="AE139" s="18">
        <f t="shared" si="135"/>
        <v>0</v>
      </c>
      <c r="AF139" s="18">
        <f t="shared" si="135"/>
        <v>0</v>
      </c>
      <c r="AG139" s="18">
        <f t="shared" si="135"/>
        <v>0</v>
      </c>
      <c r="AH139" s="18">
        <f t="shared" si="135"/>
        <v>0</v>
      </c>
      <c r="AI139" s="18">
        <f t="shared" si="135"/>
        <v>0</v>
      </c>
      <c r="AJ139" s="18">
        <f t="shared" si="135"/>
        <v>0</v>
      </c>
      <c r="AK139" s="18">
        <f t="shared" si="135"/>
        <v>0</v>
      </c>
      <c r="AL139" s="18">
        <f t="shared" si="135"/>
        <v>0</v>
      </c>
    </row>
    <row r="140" spans="3:38" hidden="1" outlineLevel="1">
      <c r="C140" s="43" t="s">
        <v>196</v>
      </c>
      <c r="D140" s="3"/>
      <c r="E140" s="3"/>
      <c r="F140" s="47" t="s">
        <v>28</v>
      </c>
      <c r="G140" s="42" t="e">
        <f>SUMPRODUCT(H134:AL134,H140:AL140)/G134</f>
        <v>#DIV/0!</v>
      </c>
      <c r="H140" s="42">
        <f t="shared" ref="H140:AL140" si="136">IF(H134=0,0,$P$47)</f>
        <v>0</v>
      </c>
      <c r="I140" s="42">
        <f t="shared" si="136"/>
        <v>0</v>
      </c>
      <c r="J140" s="42">
        <f t="shared" si="136"/>
        <v>0</v>
      </c>
      <c r="K140" s="42">
        <f t="shared" si="136"/>
        <v>0</v>
      </c>
      <c r="L140" s="42">
        <f t="shared" si="136"/>
        <v>0</v>
      </c>
      <c r="M140" s="42">
        <f t="shared" si="136"/>
        <v>0</v>
      </c>
      <c r="N140" s="42">
        <f t="shared" si="136"/>
        <v>0</v>
      </c>
      <c r="O140" s="42">
        <f t="shared" si="136"/>
        <v>0</v>
      </c>
      <c r="P140" s="42">
        <f t="shared" si="136"/>
        <v>0</v>
      </c>
      <c r="Q140" s="42">
        <f t="shared" si="136"/>
        <v>0</v>
      </c>
      <c r="R140" s="42">
        <f t="shared" si="136"/>
        <v>0</v>
      </c>
      <c r="S140" s="42">
        <f t="shared" si="136"/>
        <v>0</v>
      </c>
      <c r="T140" s="42">
        <f t="shared" si="136"/>
        <v>0</v>
      </c>
      <c r="U140" s="42">
        <f t="shared" si="136"/>
        <v>0</v>
      </c>
      <c r="V140" s="42">
        <f t="shared" si="136"/>
        <v>0</v>
      </c>
      <c r="W140" s="42">
        <f t="shared" si="136"/>
        <v>0</v>
      </c>
      <c r="X140" s="42">
        <f t="shared" si="136"/>
        <v>0</v>
      </c>
      <c r="Y140" s="42">
        <f t="shared" si="136"/>
        <v>0</v>
      </c>
      <c r="Z140" s="42">
        <f t="shared" si="136"/>
        <v>0</v>
      </c>
      <c r="AA140" s="42">
        <f t="shared" si="136"/>
        <v>0</v>
      </c>
      <c r="AB140" s="42">
        <f t="shared" si="136"/>
        <v>0</v>
      </c>
      <c r="AC140" s="42">
        <f t="shared" si="136"/>
        <v>0</v>
      </c>
      <c r="AD140" s="42">
        <f t="shared" si="136"/>
        <v>0</v>
      </c>
      <c r="AE140" s="42">
        <f t="shared" si="136"/>
        <v>0</v>
      </c>
      <c r="AF140" s="42">
        <f t="shared" si="136"/>
        <v>0</v>
      </c>
      <c r="AG140" s="42">
        <f t="shared" si="136"/>
        <v>0</v>
      </c>
      <c r="AH140" s="42">
        <f t="shared" si="136"/>
        <v>0</v>
      </c>
      <c r="AI140" s="42">
        <f t="shared" si="136"/>
        <v>0</v>
      </c>
      <c r="AJ140" s="42">
        <f t="shared" si="136"/>
        <v>0</v>
      </c>
      <c r="AK140" s="42">
        <f t="shared" si="136"/>
        <v>0</v>
      </c>
      <c r="AL140" s="42">
        <f t="shared" si="136"/>
        <v>0</v>
      </c>
    </row>
    <row r="141" spans="3:38" hidden="1" outlineLevel="1">
      <c r="C141" s="43" t="s">
        <v>197</v>
      </c>
      <c r="D141" s="3"/>
      <c r="E141" s="3"/>
      <c r="F141" s="47"/>
      <c r="G141" s="42" t="e">
        <f>SUMPRODUCT(H139:AL139,H141:AL141)/G139</f>
        <v>#DIV/0!</v>
      </c>
      <c r="H141" s="42">
        <f t="shared" ref="H141:AL141" si="137">IF(H139=0,0,$P$50)</f>
        <v>0</v>
      </c>
      <c r="I141" s="42">
        <f t="shared" si="137"/>
        <v>0</v>
      </c>
      <c r="J141" s="42">
        <f t="shared" si="137"/>
        <v>0</v>
      </c>
      <c r="K141" s="42">
        <f t="shared" si="137"/>
        <v>0</v>
      </c>
      <c r="L141" s="42">
        <f t="shared" si="137"/>
        <v>0</v>
      </c>
      <c r="M141" s="42">
        <f t="shared" si="137"/>
        <v>0</v>
      </c>
      <c r="N141" s="42">
        <f t="shared" si="137"/>
        <v>0</v>
      </c>
      <c r="O141" s="42">
        <f t="shared" si="137"/>
        <v>0</v>
      </c>
      <c r="P141" s="42">
        <f t="shared" si="137"/>
        <v>0</v>
      </c>
      <c r="Q141" s="42">
        <f t="shared" si="137"/>
        <v>0</v>
      </c>
      <c r="R141" s="42">
        <f t="shared" si="137"/>
        <v>0</v>
      </c>
      <c r="S141" s="42">
        <f t="shared" si="137"/>
        <v>0</v>
      </c>
      <c r="T141" s="42">
        <f t="shared" si="137"/>
        <v>0</v>
      </c>
      <c r="U141" s="42">
        <f t="shared" si="137"/>
        <v>0</v>
      </c>
      <c r="V141" s="42">
        <f t="shared" si="137"/>
        <v>0</v>
      </c>
      <c r="W141" s="42">
        <f t="shared" si="137"/>
        <v>0</v>
      </c>
      <c r="X141" s="42">
        <f t="shared" si="137"/>
        <v>0</v>
      </c>
      <c r="Y141" s="42">
        <f t="shared" si="137"/>
        <v>0</v>
      </c>
      <c r="Z141" s="42">
        <f t="shared" si="137"/>
        <v>0</v>
      </c>
      <c r="AA141" s="42">
        <f t="shared" si="137"/>
        <v>0</v>
      </c>
      <c r="AB141" s="42">
        <f t="shared" si="137"/>
        <v>0</v>
      </c>
      <c r="AC141" s="42">
        <f t="shared" si="137"/>
        <v>0</v>
      </c>
      <c r="AD141" s="42">
        <f t="shared" si="137"/>
        <v>0</v>
      </c>
      <c r="AE141" s="42">
        <f t="shared" si="137"/>
        <v>0</v>
      </c>
      <c r="AF141" s="42">
        <f t="shared" si="137"/>
        <v>0</v>
      </c>
      <c r="AG141" s="42">
        <f t="shared" si="137"/>
        <v>0</v>
      </c>
      <c r="AH141" s="42">
        <f t="shared" si="137"/>
        <v>0</v>
      </c>
      <c r="AI141" s="42">
        <f t="shared" si="137"/>
        <v>0</v>
      </c>
      <c r="AJ141" s="42">
        <f t="shared" si="137"/>
        <v>0</v>
      </c>
      <c r="AK141" s="42">
        <f t="shared" si="137"/>
        <v>0</v>
      </c>
      <c r="AL141" s="42">
        <f t="shared" si="137"/>
        <v>0</v>
      </c>
    </row>
    <row r="142" spans="3:38" hidden="1" outlineLevel="1">
      <c r="C142" s="43" t="s">
        <v>96</v>
      </c>
      <c r="D142" s="3"/>
      <c r="E142" s="3"/>
      <c r="F142" s="47" t="s">
        <v>95</v>
      </c>
      <c r="G142" s="18">
        <f>SUM(H142:AL142)</f>
        <v>0</v>
      </c>
      <c r="H142" s="18">
        <f>H134*H140+H139*H141</f>
        <v>0</v>
      </c>
      <c r="I142" s="18">
        <f t="shared" ref="I142" si="138">I134*I140+I139*I141</f>
        <v>0</v>
      </c>
      <c r="J142" s="18">
        <f t="shared" ref="J142" si="139">J134*J140+J139*J141</f>
        <v>0</v>
      </c>
      <c r="K142" s="18">
        <f t="shared" ref="K142" si="140">K134*K140+K139*K141</f>
        <v>0</v>
      </c>
      <c r="L142" s="18">
        <f t="shared" ref="L142" si="141">L134*L140+L139*L141</f>
        <v>0</v>
      </c>
      <c r="M142" s="18">
        <f t="shared" ref="M142" si="142">M134*M140+M139*M141</f>
        <v>0</v>
      </c>
      <c r="N142" s="18">
        <f t="shared" ref="N142" si="143">N134*N140+N139*N141</f>
        <v>0</v>
      </c>
      <c r="O142" s="18">
        <f t="shared" ref="O142" si="144">O134*O140+O139*O141</f>
        <v>0</v>
      </c>
      <c r="P142" s="18">
        <f t="shared" ref="P142" si="145">P134*P140+P139*P141</f>
        <v>0</v>
      </c>
      <c r="Q142" s="18">
        <f t="shared" ref="Q142" si="146">Q134*Q140+Q139*Q141</f>
        <v>0</v>
      </c>
      <c r="R142" s="18">
        <f t="shared" ref="R142" si="147">R134*R140+R139*R141</f>
        <v>0</v>
      </c>
      <c r="S142" s="18">
        <f t="shared" ref="S142" si="148">S134*S140+S139*S141</f>
        <v>0</v>
      </c>
      <c r="T142" s="18">
        <f t="shared" ref="T142" si="149">T134*T140+T139*T141</f>
        <v>0</v>
      </c>
      <c r="U142" s="18">
        <f t="shared" ref="U142" si="150">U134*U140+U139*U141</f>
        <v>0</v>
      </c>
      <c r="V142" s="18">
        <f t="shared" ref="V142" si="151">V134*V140+V139*V141</f>
        <v>0</v>
      </c>
      <c r="W142" s="18">
        <f t="shared" ref="W142" si="152">W134*W140+W139*W141</f>
        <v>0</v>
      </c>
      <c r="X142" s="18">
        <f t="shared" ref="X142" si="153">X134*X140+X139*X141</f>
        <v>0</v>
      </c>
      <c r="Y142" s="18">
        <f t="shared" ref="Y142" si="154">Y134*Y140+Y139*Y141</f>
        <v>0</v>
      </c>
      <c r="Z142" s="18">
        <f t="shared" ref="Z142" si="155">Z134*Z140+Z139*Z141</f>
        <v>0</v>
      </c>
      <c r="AA142" s="18">
        <f t="shared" ref="AA142" si="156">AA134*AA140+AA139*AA141</f>
        <v>0</v>
      </c>
      <c r="AB142" s="18">
        <f t="shared" ref="AB142" si="157">AB134*AB140+AB139*AB141</f>
        <v>0</v>
      </c>
      <c r="AC142" s="18">
        <f t="shared" ref="AC142" si="158">AC134*AC140+AC139*AC141</f>
        <v>0</v>
      </c>
      <c r="AD142" s="18">
        <f t="shared" ref="AD142" si="159">AD134*AD140+AD139*AD141</f>
        <v>0</v>
      </c>
      <c r="AE142" s="18">
        <f t="shared" ref="AE142" si="160">AE134*AE140+AE139*AE141</f>
        <v>0</v>
      </c>
      <c r="AF142" s="18">
        <f t="shared" ref="AF142" si="161">AF134*AF140+AF139*AF141</f>
        <v>0</v>
      </c>
      <c r="AG142" s="18">
        <f t="shared" ref="AG142" si="162">AG134*AG140+AG139*AG141</f>
        <v>0</v>
      </c>
      <c r="AH142" s="18">
        <f t="shared" ref="AH142" si="163">AH134*AH140+AH139*AH141</f>
        <v>0</v>
      </c>
      <c r="AI142" s="18">
        <f t="shared" ref="AI142" si="164">AI134*AI140+AI139*AI141</f>
        <v>0</v>
      </c>
      <c r="AJ142" s="18">
        <f t="shared" ref="AJ142" si="165">AJ134*AJ140+AJ139*AJ141</f>
        <v>0</v>
      </c>
      <c r="AK142" s="18">
        <f t="shared" ref="AK142" si="166">AK134*AK140+AK139*AK141</f>
        <v>0</v>
      </c>
      <c r="AL142" s="18">
        <f t="shared" ref="AL142" si="167">AL134*AL140+AL139*AL141</f>
        <v>0</v>
      </c>
    </row>
    <row r="143" spans="3:38" hidden="1" outlineLevel="1">
      <c r="C143" s="43" t="s">
        <v>103</v>
      </c>
      <c r="D143" s="63"/>
      <c r="E143" s="3"/>
      <c r="F143" s="47" t="s">
        <v>88</v>
      </c>
      <c r="G143" s="18">
        <f>SUM(H143:AL143)</f>
        <v>0</v>
      </c>
      <c r="H143" s="18">
        <f>H134+H139</f>
        <v>0</v>
      </c>
      <c r="I143" s="18">
        <f t="shared" ref="I143:AL143" si="168">I134+I139</f>
        <v>0</v>
      </c>
      <c r="J143" s="18">
        <f t="shared" si="168"/>
        <v>0</v>
      </c>
      <c r="K143" s="18">
        <f t="shared" si="168"/>
        <v>0</v>
      </c>
      <c r="L143" s="18">
        <f t="shared" si="168"/>
        <v>0</v>
      </c>
      <c r="M143" s="18">
        <f t="shared" si="168"/>
        <v>0</v>
      </c>
      <c r="N143" s="18">
        <f t="shared" si="168"/>
        <v>0</v>
      </c>
      <c r="O143" s="18">
        <f t="shared" si="168"/>
        <v>0</v>
      </c>
      <c r="P143" s="18">
        <f t="shared" si="168"/>
        <v>0</v>
      </c>
      <c r="Q143" s="18">
        <f t="shared" si="168"/>
        <v>0</v>
      </c>
      <c r="R143" s="18">
        <f t="shared" si="168"/>
        <v>0</v>
      </c>
      <c r="S143" s="18">
        <f t="shared" si="168"/>
        <v>0</v>
      </c>
      <c r="T143" s="18">
        <f t="shared" si="168"/>
        <v>0</v>
      </c>
      <c r="U143" s="18">
        <f t="shared" si="168"/>
        <v>0</v>
      </c>
      <c r="V143" s="18">
        <f t="shared" si="168"/>
        <v>0</v>
      </c>
      <c r="W143" s="18">
        <f t="shared" si="168"/>
        <v>0</v>
      </c>
      <c r="X143" s="18">
        <f t="shared" si="168"/>
        <v>0</v>
      </c>
      <c r="Y143" s="18">
        <f t="shared" si="168"/>
        <v>0</v>
      </c>
      <c r="Z143" s="18">
        <f t="shared" si="168"/>
        <v>0</v>
      </c>
      <c r="AA143" s="18">
        <f t="shared" si="168"/>
        <v>0</v>
      </c>
      <c r="AB143" s="18">
        <f t="shared" si="168"/>
        <v>0</v>
      </c>
      <c r="AC143" s="18">
        <f t="shared" si="168"/>
        <v>0</v>
      </c>
      <c r="AD143" s="18">
        <f t="shared" si="168"/>
        <v>0</v>
      </c>
      <c r="AE143" s="18">
        <f t="shared" si="168"/>
        <v>0</v>
      </c>
      <c r="AF143" s="18">
        <f t="shared" si="168"/>
        <v>0</v>
      </c>
      <c r="AG143" s="18">
        <f t="shared" si="168"/>
        <v>0</v>
      </c>
      <c r="AH143" s="18">
        <f t="shared" si="168"/>
        <v>0</v>
      </c>
      <c r="AI143" s="18">
        <f t="shared" si="168"/>
        <v>0</v>
      </c>
      <c r="AJ143" s="18">
        <f t="shared" si="168"/>
        <v>0</v>
      </c>
      <c r="AK143" s="18">
        <f t="shared" si="168"/>
        <v>0</v>
      </c>
      <c r="AL143" s="18">
        <f t="shared" si="168"/>
        <v>0</v>
      </c>
    </row>
    <row r="144" spans="3:38" hidden="1" outlineLevel="1">
      <c r="C144" s="43" t="s">
        <v>104</v>
      </c>
      <c r="D144" s="63"/>
      <c r="E144" s="3"/>
      <c r="F144" s="47" t="s">
        <v>88</v>
      </c>
      <c r="G144" s="18">
        <f>SUM(H144:AL144)</f>
        <v>0</v>
      </c>
      <c r="H144" s="18">
        <f t="shared" ref="H144:AL144" si="169">IF($P$52="Flotation",H143*$G$34,0)</f>
        <v>0</v>
      </c>
      <c r="I144" s="18">
        <f t="shared" si="169"/>
        <v>0</v>
      </c>
      <c r="J144" s="18">
        <f t="shared" si="169"/>
        <v>0</v>
      </c>
      <c r="K144" s="18">
        <f t="shared" si="169"/>
        <v>0</v>
      </c>
      <c r="L144" s="18">
        <f t="shared" si="169"/>
        <v>0</v>
      </c>
      <c r="M144" s="18">
        <f t="shared" si="169"/>
        <v>0</v>
      </c>
      <c r="N144" s="18">
        <f t="shared" si="169"/>
        <v>0</v>
      </c>
      <c r="O144" s="18">
        <f t="shared" si="169"/>
        <v>0</v>
      </c>
      <c r="P144" s="18">
        <f t="shared" si="169"/>
        <v>0</v>
      </c>
      <c r="Q144" s="18">
        <f t="shared" si="169"/>
        <v>0</v>
      </c>
      <c r="R144" s="18">
        <f t="shared" si="169"/>
        <v>0</v>
      </c>
      <c r="S144" s="18">
        <f t="shared" si="169"/>
        <v>0</v>
      </c>
      <c r="T144" s="18">
        <f t="shared" si="169"/>
        <v>0</v>
      </c>
      <c r="U144" s="18">
        <f t="shared" si="169"/>
        <v>0</v>
      </c>
      <c r="V144" s="18">
        <f t="shared" si="169"/>
        <v>0</v>
      </c>
      <c r="W144" s="18">
        <f t="shared" si="169"/>
        <v>0</v>
      </c>
      <c r="X144" s="18">
        <f t="shared" si="169"/>
        <v>0</v>
      </c>
      <c r="Y144" s="18">
        <f t="shared" si="169"/>
        <v>0</v>
      </c>
      <c r="Z144" s="18">
        <f t="shared" si="169"/>
        <v>0</v>
      </c>
      <c r="AA144" s="18">
        <f t="shared" si="169"/>
        <v>0</v>
      </c>
      <c r="AB144" s="18">
        <f t="shared" si="169"/>
        <v>0</v>
      </c>
      <c r="AC144" s="18">
        <f t="shared" si="169"/>
        <v>0</v>
      </c>
      <c r="AD144" s="18">
        <f t="shared" si="169"/>
        <v>0</v>
      </c>
      <c r="AE144" s="18">
        <f t="shared" si="169"/>
        <v>0</v>
      </c>
      <c r="AF144" s="18">
        <f t="shared" si="169"/>
        <v>0</v>
      </c>
      <c r="AG144" s="18">
        <f t="shared" si="169"/>
        <v>0</v>
      </c>
      <c r="AH144" s="18">
        <f t="shared" si="169"/>
        <v>0</v>
      </c>
      <c r="AI144" s="18">
        <f t="shared" si="169"/>
        <v>0</v>
      </c>
      <c r="AJ144" s="18">
        <f t="shared" si="169"/>
        <v>0</v>
      </c>
      <c r="AK144" s="18">
        <f t="shared" si="169"/>
        <v>0</v>
      </c>
      <c r="AL144" s="18">
        <f t="shared" si="169"/>
        <v>0</v>
      </c>
    </row>
    <row r="145" spans="3:38" hidden="1" outlineLevel="1">
      <c r="C145" s="43" t="s">
        <v>108</v>
      </c>
      <c r="D145" s="3"/>
      <c r="E145" s="3"/>
      <c r="F145" s="47" t="s">
        <v>95</v>
      </c>
      <c r="G145" s="18">
        <f>SUM(H145:AL145)</f>
        <v>0</v>
      </c>
      <c r="H145" s="18">
        <f t="shared" ref="H145:AL145" si="170">IF($P$52="Flotation",H142*$G$35*$G$39,H142*$G$40)</f>
        <v>0</v>
      </c>
      <c r="I145" s="18">
        <f t="shared" si="170"/>
        <v>0</v>
      </c>
      <c r="J145" s="18">
        <f t="shared" si="170"/>
        <v>0</v>
      </c>
      <c r="K145" s="18">
        <f t="shared" si="170"/>
        <v>0</v>
      </c>
      <c r="L145" s="18">
        <f t="shared" si="170"/>
        <v>0</v>
      </c>
      <c r="M145" s="18">
        <f t="shared" si="170"/>
        <v>0</v>
      </c>
      <c r="N145" s="18">
        <f t="shared" si="170"/>
        <v>0</v>
      </c>
      <c r="O145" s="18">
        <f t="shared" si="170"/>
        <v>0</v>
      </c>
      <c r="P145" s="18">
        <f t="shared" si="170"/>
        <v>0</v>
      </c>
      <c r="Q145" s="18">
        <f t="shared" si="170"/>
        <v>0</v>
      </c>
      <c r="R145" s="18">
        <f t="shared" si="170"/>
        <v>0</v>
      </c>
      <c r="S145" s="18">
        <f t="shared" si="170"/>
        <v>0</v>
      </c>
      <c r="T145" s="18">
        <f t="shared" si="170"/>
        <v>0</v>
      </c>
      <c r="U145" s="18">
        <f t="shared" si="170"/>
        <v>0</v>
      </c>
      <c r="V145" s="18">
        <f t="shared" si="170"/>
        <v>0</v>
      </c>
      <c r="W145" s="18">
        <f t="shared" si="170"/>
        <v>0</v>
      </c>
      <c r="X145" s="18">
        <f t="shared" si="170"/>
        <v>0</v>
      </c>
      <c r="Y145" s="18">
        <f t="shared" si="170"/>
        <v>0</v>
      </c>
      <c r="Z145" s="18">
        <f t="shared" si="170"/>
        <v>0</v>
      </c>
      <c r="AA145" s="18">
        <f t="shared" si="170"/>
        <v>0</v>
      </c>
      <c r="AB145" s="18">
        <f t="shared" si="170"/>
        <v>0</v>
      </c>
      <c r="AC145" s="18">
        <f t="shared" si="170"/>
        <v>0</v>
      </c>
      <c r="AD145" s="18">
        <f t="shared" si="170"/>
        <v>0</v>
      </c>
      <c r="AE145" s="18">
        <f t="shared" si="170"/>
        <v>0</v>
      </c>
      <c r="AF145" s="18">
        <f t="shared" si="170"/>
        <v>0</v>
      </c>
      <c r="AG145" s="18">
        <f t="shared" si="170"/>
        <v>0</v>
      </c>
      <c r="AH145" s="18">
        <f t="shared" si="170"/>
        <v>0</v>
      </c>
      <c r="AI145" s="18">
        <f t="shared" si="170"/>
        <v>0</v>
      </c>
      <c r="AJ145" s="18">
        <f t="shared" si="170"/>
        <v>0</v>
      </c>
      <c r="AK145" s="18">
        <f t="shared" si="170"/>
        <v>0</v>
      </c>
      <c r="AL145" s="18">
        <f t="shared" si="170"/>
        <v>0</v>
      </c>
    </row>
    <row r="146" spans="3:38" hidden="1" outlineLevel="1">
      <c r="C146" s="64" t="s">
        <v>219</v>
      </c>
      <c r="D146" s="3"/>
      <c r="E146" s="3"/>
      <c r="F146" s="47" t="s">
        <v>109</v>
      </c>
      <c r="G146" s="42">
        <f>H146</f>
        <v>1</v>
      </c>
      <c r="H146" s="42">
        <f t="shared" ref="H146:AL146" si="171">IF(OR(H$60&gt;0,AND(H134&gt;0,$P$52="Flotation")),1,0)</f>
        <v>1</v>
      </c>
      <c r="I146" s="42">
        <f t="shared" si="171"/>
        <v>1</v>
      </c>
      <c r="J146" s="42">
        <f t="shared" si="171"/>
        <v>1</v>
      </c>
      <c r="K146" s="42">
        <f t="shared" si="171"/>
        <v>1</v>
      </c>
      <c r="L146" s="42">
        <f t="shared" si="171"/>
        <v>1</v>
      </c>
      <c r="M146" s="42">
        <f t="shared" si="171"/>
        <v>1</v>
      </c>
      <c r="N146" s="42">
        <f t="shared" si="171"/>
        <v>1</v>
      </c>
      <c r="O146" s="42">
        <f t="shared" si="171"/>
        <v>0</v>
      </c>
      <c r="P146" s="42">
        <f t="shared" si="171"/>
        <v>0</v>
      </c>
      <c r="Q146" s="42">
        <f t="shared" si="171"/>
        <v>0</v>
      </c>
      <c r="R146" s="42">
        <f t="shared" si="171"/>
        <v>0</v>
      </c>
      <c r="S146" s="42">
        <f t="shared" si="171"/>
        <v>0</v>
      </c>
      <c r="T146" s="42">
        <f t="shared" si="171"/>
        <v>0</v>
      </c>
      <c r="U146" s="42">
        <f t="shared" si="171"/>
        <v>0</v>
      </c>
      <c r="V146" s="42">
        <f t="shared" si="171"/>
        <v>0</v>
      </c>
      <c r="W146" s="42">
        <f t="shared" si="171"/>
        <v>0</v>
      </c>
      <c r="X146" s="42">
        <f t="shared" si="171"/>
        <v>0</v>
      </c>
      <c r="Y146" s="42">
        <f t="shared" si="171"/>
        <v>0</v>
      </c>
      <c r="Z146" s="42">
        <f t="shared" si="171"/>
        <v>0</v>
      </c>
      <c r="AA146" s="42">
        <f t="shared" si="171"/>
        <v>0</v>
      </c>
      <c r="AB146" s="42">
        <f t="shared" si="171"/>
        <v>0</v>
      </c>
      <c r="AC146" s="42">
        <f t="shared" si="171"/>
        <v>0</v>
      </c>
      <c r="AD146" s="42">
        <f t="shared" si="171"/>
        <v>0</v>
      </c>
      <c r="AE146" s="42">
        <f t="shared" si="171"/>
        <v>0</v>
      </c>
      <c r="AF146" s="42">
        <f t="shared" si="171"/>
        <v>0</v>
      </c>
      <c r="AG146" s="42">
        <f t="shared" si="171"/>
        <v>0</v>
      </c>
      <c r="AH146" s="42">
        <f t="shared" si="171"/>
        <v>0</v>
      </c>
      <c r="AI146" s="42">
        <f t="shared" si="171"/>
        <v>0</v>
      </c>
      <c r="AJ146" s="42">
        <f t="shared" si="171"/>
        <v>0</v>
      </c>
      <c r="AK146" s="42">
        <f t="shared" si="171"/>
        <v>0</v>
      </c>
      <c r="AL146" s="42">
        <f t="shared" si="171"/>
        <v>0</v>
      </c>
    </row>
    <row r="147" spans="3:38" hidden="1" outlineLevel="1">
      <c r="C147" s="59"/>
      <c r="D147" s="12"/>
      <c r="E147" s="12"/>
      <c r="F147" s="60"/>
      <c r="G147" s="72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</row>
    <row r="148" spans="3:38" hidden="1" outlineLevel="1">
      <c r="C148" s="34" t="s">
        <v>117</v>
      </c>
      <c r="D148" s="12"/>
      <c r="E148" s="12"/>
      <c r="F148" s="60"/>
      <c r="G148" s="72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</row>
    <row r="149" spans="3:38" hidden="1" outlineLevel="1">
      <c r="C149" s="43" t="s">
        <v>110</v>
      </c>
      <c r="D149" s="3"/>
      <c r="E149" s="3"/>
      <c r="F149" s="47" t="s">
        <v>46</v>
      </c>
      <c r="G149" s="62">
        <f t="shared" ref="G149:G167" si="172">SUM(H149:AL149)</f>
        <v>0</v>
      </c>
      <c r="H149" s="62">
        <f>H145*H$7/1000</f>
        <v>0</v>
      </c>
      <c r="I149" s="62">
        <f t="shared" ref="I149:AL149" si="173">I145*I$7/1000</f>
        <v>0</v>
      </c>
      <c r="J149" s="62">
        <f t="shared" si="173"/>
        <v>0</v>
      </c>
      <c r="K149" s="62">
        <f t="shared" si="173"/>
        <v>0</v>
      </c>
      <c r="L149" s="62">
        <f t="shared" si="173"/>
        <v>0</v>
      </c>
      <c r="M149" s="62">
        <f t="shared" si="173"/>
        <v>0</v>
      </c>
      <c r="N149" s="62">
        <f t="shared" si="173"/>
        <v>0</v>
      </c>
      <c r="O149" s="62">
        <f t="shared" si="173"/>
        <v>0</v>
      </c>
      <c r="P149" s="62">
        <f t="shared" si="173"/>
        <v>0</v>
      </c>
      <c r="Q149" s="62">
        <f t="shared" si="173"/>
        <v>0</v>
      </c>
      <c r="R149" s="62">
        <f t="shared" si="173"/>
        <v>0</v>
      </c>
      <c r="S149" s="62">
        <f t="shared" si="173"/>
        <v>0</v>
      </c>
      <c r="T149" s="62">
        <f t="shared" si="173"/>
        <v>0</v>
      </c>
      <c r="U149" s="62">
        <f t="shared" si="173"/>
        <v>0</v>
      </c>
      <c r="V149" s="62">
        <f t="shared" si="173"/>
        <v>0</v>
      </c>
      <c r="W149" s="62">
        <f t="shared" si="173"/>
        <v>0</v>
      </c>
      <c r="X149" s="62">
        <f t="shared" si="173"/>
        <v>0</v>
      </c>
      <c r="Y149" s="62">
        <f t="shared" si="173"/>
        <v>0</v>
      </c>
      <c r="Z149" s="62">
        <f t="shared" si="173"/>
        <v>0</v>
      </c>
      <c r="AA149" s="62">
        <f t="shared" si="173"/>
        <v>0</v>
      </c>
      <c r="AB149" s="62">
        <f t="shared" si="173"/>
        <v>0</v>
      </c>
      <c r="AC149" s="62">
        <f t="shared" si="173"/>
        <v>0</v>
      </c>
      <c r="AD149" s="62">
        <f t="shared" si="173"/>
        <v>0</v>
      </c>
      <c r="AE149" s="62">
        <f t="shared" si="173"/>
        <v>0</v>
      </c>
      <c r="AF149" s="62">
        <f t="shared" si="173"/>
        <v>0</v>
      </c>
      <c r="AG149" s="62">
        <f t="shared" si="173"/>
        <v>0</v>
      </c>
      <c r="AH149" s="62">
        <f t="shared" si="173"/>
        <v>0</v>
      </c>
      <c r="AI149" s="62">
        <f t="shared" si="173"/>
        <v>0</v>
      </c>
      <c r="AJ149" s="62">
        <f t="shared" si="173"/>
        <v>0</v>
      </c>
      <c r="AK149" s="62">
        <f t="shared" si="173"/>
        <v>0</v>
      </c>
      <c r="AL149" s="62">
        <f t="shared" si="173"/>
        <v>0</v>
      </c>
    </row>
    <row r="150" spans="3:38" hidden="1" outlineLevel="1">
      <c r="C150" s="43" t="s">
        <v>31</v>
      </c>
      <c r="D150" s="62">
        <f>$G$24*$P$51</f>
        <v>130</v>
      </c>
      <c r="E150" s="3" t="s">
        <v>23</v>
      </c>
      <c r="F150" s="47" t="s">
        <v>46</v>
      </c>
      <c r="G150" s="62">
        <f t="shared" si="172"/>
        <v>0</v>
      </c>
      <c r="H150" s="62">
        <f>-(H139+H134)*$D150/1000</f>
        <v>0</v>
      </c>
      <c r="I150" s="62">
        <f t="shared" ref="I150:AL150" si="174">-(I139+I134)*$D150/1000</f>
        <v>0</v>
      </c>
      <c r="J150" s="62">
        <f t="shared" si="174"/>
        <v>0</v>
      </c>
      <c r="K150" s="62">
        <f t="shared" si="174"/>
        <v>0</v>
      </c>
      <c r="L150" s="62">
        <f t="shared" si="174"/>
        <v>0</v>
      </c>
      <c r="M150" s="62">
        <f t="shared" si="174"/>
        <v>0</v>
      </c>
      <c r="N150" s="62">
        <f t="shared" si="174"/>
        <v>0</v>
      </c>
      <c r="O150" s="62">
        <f t="shared" si="174"/>
        <v>0</v>
      </c>
      <c r="P150" s="62">
        <f t="shared" si="174"/>
        <v>0</v>
      </c>
      <c r="Q150" s="62">
        <f t="shared" si="174"/>
        <v>0</v>
      </c>
      <c r="R150" s="62">
        <f t="shared" si="174"/>
        <v>0</v>
      </c>
      <c r="S150" s="62">
        <f t="shared" si="174"/>
        <v>0</v>
      </c>
      <c r="T150" s="62">
        <f t="shared" si="174"/>
        <v>0</v>
      </c>
      <c r="U150" s="62">
        <f t="shared" si="174"/>
        <v>0</v>
      </c>
      <c r="V150" s="62">
        <f t="shared" si="174"/>
        <v>0</v>
      </c>
      <c r="W150" s="62">
        <f t="shared" si="174"/>
        <v>0</v>
      </c>
      <c r="X150" s="62">
        <f t="shared" si="174"/>
        <v>0</v>
      </c>
      <c r="Y150" s="62">
        <f t="shared" si="174"/>
        <v>0</v>
      </c>
      <c r="Z150" s="62">
        <f t="shared" si="174"/>
        <v>0</v>
      </c>
      <c r="AA150" s="62">
        <f t="shared" si="174"/>
        <v>0</v>
      </c>
      <c r="AB150" s="62">
        <f t="shared" si="174"/>
        <v>0</v>
      </c>
      <c r="AC150" s="62">
        <f t="shared" si="174"/>
        <v>0</v>
      </c>
      <c r="AD150" s="62">
        <f t="shared" si="174"/>
        <v>0</v>
      </c>
      <c r="AE150" s="62">
        <f t="shared" si="174"/>
        <v>0</v>
      </c>
      <c r="AF150" s="62">
        <f t="shared" si="174"/>
        <v>0</v>
      </c>
      <c r="AG150" s="62">
        <f t="shared" si="174"/>
        <v>0</v>
      </c>
      <c r="AH150" s="62">
        <f t="shared" si="174"/>
        <v>0</v>
      </c>
      <c r="AI150" s="62">
        <f t="shared" si="174"/>
        <v>0</v>
      </c>
      <c r="AJ150" s="62">
        <f t="shared" si="174"/>
        <v>0</v>
      </c>
      <c r="AK150" s="62">
        <f t="shared" si="174"/>
        <v>0</v>
      </c>
      <c r="AL150" s="62">
        <f t="shared" si="174"/>
        <v>0</v>
      </c>
    </row>
    <row r="151" spans="3:38" hidden="1" outlineLevel="1">
      <c r="C151" s="66" t="s">
        <v>102</v>
      </c>
      <c r="D151" s="63"/>
      <c r="E151" s="3"/>
      <c r="F151" s="47" t="s">
        <v>46</v>
      </c>
      <c r="G151" s="62">
        <f t="shared" si="172"/>
        <v>-5</v>
      </c>
      <c r="H151" s="62">
        <f>SUM(H152:H156)</f>
        <v>0</v>
      </c>
      <c r="I151" s="62">
        <f t="shared" ref="I151" si="175">SUM(I152:I156)</f>
        <v>0</v>
      </c>
      <c r="J151" s="62">
        <f t="shared" ref="J151" si="176">SUM(J152:J156)</f>
        <v>0</v>
      </c>
      <c r="K151" s="62">
        <f t="shared" ref="K151" si="177">SUM(K152:K156)</f>
        <v>0</v>
      </c>
      <c r="L151" s="62">
        <f t="shared" ref="L151" si="178">SUM(L152:L156)</f>
        <v>0</v>
      </c>
      <c r="M151" s="62">
        <f t="shared" ref="M151" si="179">SUM(M152:M156)</f>
        <v>0</v>
      </c>
      <c r="N151" s="62">
        <f t="shared" ref="N151" si="180">SUM(N152:N156)</f>
        <v>-5</v>
      </c>
      <c r="O151" s="62">
        <f t="shared" ref="O151" si="181">SUM(O152:O156)</f>
        <v>0</v>
      </c>
      <c r="P151" s="62">
        <f t="shared" ref="P151" si="182">SUM(P152:P156)</f>
        <v>0</v>
      </c>
      <c r="Q151" s="62">
        <f t="shared" ref="Q151" si="183">SUM(Q152:Q156)</f>
        <v>0</v>
      </c>
      <c r="R151" s="62">
        <f t="shared" ref="R151" si="184">SUM(R152:R156)</f>
        <v>0</v>
      </c>
      <c r="S151" s="62">
        <f t="shared" ref="S151" si="185">SUM(S152:S156)</f>
        <v>0</v>
      </c>
      <c r="T151" s="62">
        <f t="shared" ref="T151" si="186">SUM(T152:T156)</f>
        <v>0</v>
      </c>
      <c r="U151" s="62">
        <f t="shared" ref="U151" si="187">SUM(U152:U156)</f>
        <v>0</v>
      </c>
      <c r="V151" s="62">
        <f t="shared" ref="V151" si="188">SUM(V152:V156)</f>
        <v>0</v>
      </c>
      <c r="W151" s="62">
        <f t="shared" ref="W151" si="189">SUM(W152:W156)</f>
        <v>0</v>
      </c>
      <c r="X151" s="62">
        <f t="shared" ref="X151" si="190">SUM(X152:X156)</f>
        <v>0</v>
      </c>
      <c r="Y151" s="62">
        <f t="shared" ref="Y151" si="191">SUM(Y152:Y156)</f>
        <v>0</v>
      </c>
      <c r="Z151" s="62">
        <f t="shared" ref="Z151" si="192">SUM(Z152:Z156)</f>
        <v>0</v>
      </c>
      <c r="AA151" s="62">
        <f t="shared" ref="AA151" si="193">SUM(AA152:AA156)</f>
        <v>0</v>
      </c>
      <c r="AB151" s="62">
        <f t="shared" ref="AB151" si="194">SUM(AB152:AB156)</f>
        <v>0</v>
      </c>
      <c r="AC151" s="62">
        <f t="shared" ref="AC151" si="195">SUM(AC152:AC156)</f>
        <v>0</v>
      </c>
      <c r="AD151" s="62">
        <f t="shared" ref="AD151" si="196">SUM(AD152:AD156)</f>
        <v>0</v>
      </c>
      <c r="AE151" s="62">
        <f t="shared" ref="AE151" si="197">SUM(AE152:AE156)</f>
        <v>0</v>
      </c>
      <c r="AF151" s="62">
        <f t="shared" ref="AF151" si="198">SUM(AF152:AF156)</f>
        <v>0</v>
      </c>
      <c r="AG151" s="62">
        <f t="shared" ref="AG151" si="199">SUM(AG152:AG156)</f>
        <v>0</v>
      </c>
      <c r="AH151" s="62">
        <f t="shared" ref="AH151" si="200">SUM(AH152:AH156)</f>
        <v>0</v>
      </c>
      <c r="AI151" s="62">
        <f t="shared" ref="AI151" si="201">SUM(AI152:AI156)</f>
        <v>0</v>
      </c>
      <c r="AJ151" s="62">
        <f t="shared" ref="AJ151" si="202">SUM(AJ152:AJ156)</f>
        <v>0</v>
      </c>
      <c r="AK151" s="62">
        <f t="shared" ref="AK151" si="203">SUM(AK152:AK156)</f>
        <v>0</v>
      </c>
      <c r="AL151" s="62">
        <f t="shared" ref="AL151" si="204">SUM(AL152:AL156)</f>
        <v>0</v>
      </c>
    </row>
    <row r="152" spans="3:38" hidden="1" outlineLevel="1">
      <c r="C152" s="67" t="s">
        <v>100</v>
      </c>
      <c r="D152" s="68"/>
      <c r="E152" s="69"/>
      <c r="F152" s="70" t="s">
        <v>46</v>
      </c>
      <c r="G152" s="76">
        <f t="shared" si="172"/>
        <v>-5</v>
      </c>
      <c r="H152" s="76">
        <f>-(IF(AND(H146=1,I146=0),$E$43,0)+IF(AND(H146=0,SUM(I146:$AL146)&lt;&gt;0),$E$44,0)+IF(AND(G146=0,H146=1),$E$45,0))</f>
        <v>0</v>
      </c>
      <c r="I152" s="76">
        <f>-(IF(AND(I146=1,J146=0),$E$43,0)+IF(AND(I146=0,SUM(J146:$AL146)&lt;&gt;0),$E$44,0)+IF(AND(H146=0,I146=1),$E$45,0))</f>
        <v>0</v>
      </c>
      <c r="J152" s="76">
        <f>-(IF(AND(J146=1,K146=0),$E$43,0)+IF(AND(J146=0,SUM(K146:$AL146)&lt;&gt;0),$E$44,0)+IF(AND(I146=0,J146=1),$E$45,0))</f>
        <v>0</v>
      </c>
      <c r="K152" s="76">
        <f>-(IF(AND(K146=1,L146=0),$E$43,0)+IF(AND(K146=0,SUM(L146:$AL146)&lt;&gt;0),$E$44,0)+IF(AND(J146=0,K146=1),$E$45,0))</f>
        <v>0</v>
      </c>
      <c r="L152" s="76">
        <f>-(IF(AND(L146=1,M146=0),$E$43,0)+IF(AND(L146=0,SUM(M146:$AL146)&lt;&gt;0),$E$44,0)+IF(AND(K146=0,L146=1),$E$45,0))</f>
        <v>0</v>
      </c>
      <c r="M152" s="76">
        <f>-(IF(AND(M146=1,N146=0),$E$43,0)+IF(AND(M146=0,SUM(N146:$AL146)&lt;&gt;0),$E$44,0)+IF(AND(L146=0,M146=1),$E$45,0))</f>
        <v>0</v>
      </c>
      <c r="N152" s="76">
        <f>-(IF(AND(N146=1,O146=0),$E$43,0)+IF(AND(N146=0,SUM(O146:$AL146)&lt;&gt;0),$E$44,0)+IF(AND(M146=0,N146=1),$E$45,0))</f>
        <v>-5</v>
      </c>
      <c r="O152" s="76">
        <f>-(IF(AND(O146=1,P146=0),$E$43,0)+IF(AND(O146=0,SUM(P146:$AL146)&lt;&gt;0),$E$44,0)+IF(AND(N146=0,O146=1),$E$45,0))</f>
        <v>0</v>
      </c>
      <c r="P152" s="76">
        <f>-(IF(AND(P146=1,Q146=0),$E$43,0)+IF(AND(P146=0,SUM(Q146:$AL146)&lt;&gt;0),$E$44,0)+IF(AND(O146=0,P146=1),$E$45,0))</f>
        <v>0</v>
      </c>
      <c r="Q152" s="76">
        <f>-(IF(AND(Q146=1,R146=0),$E$43,0)+IF(AND(Q146=0,SUM(R146:$AL146)&lt;&gt;0),$E$44,0)+IF(AND(P146=0,Q146=1),$E$45,0))</f>
        <v>0</v>
      </c>
      <c r="R152" s="76">
        <f>-(IF(AND(R146=1,S146=0),$E$43,0)+IF(AND(R146=0,SUM(S146:$AL146)&lt;&gt;0),$E$44,0)+IF(AND(Q146=0,R146=1),$E$45,0))</f>
        <v>0</v>
      </c>
      <c r="S152" s="76">
        <f>-(IF(AND(S146=1,T146=0),$E$43,0)+IF(AND(S146=0,SUM(T146:$AL146)&lt;&gt;0),$E$44,0)+IF(AND(R146=0,S146=1),$E$45,0))</f>
        <v>0</v>
      </c>
      <c r="T152" s="76">
        <f>-(IF(AND(T146=1,U146=0),$E$43,0)+IF(AND(T146=0,SUM(U146:$AL146)&lt;&gt;0),$E$44,0)+IF(AND(S146=0,T146=1),$E$45,0))</f>
        <v>0</v>
      </c>
      <c r="U152" s="76">
        <f>-(IF(AND(U146=1,V146=0),$E$43,0)+IF(AND(U146=0,SUM(V146:$AL146)&lt;&gt;0),$E$44,0)+IF(AND(T146=0,U146=1),$E$45,0))</f>
        <v>0</v>
      </c>
      <c r="V152" s="76">
        <f>-(IF(AND(V146=1,W146=0),$E$43,0)+IF(AND(V146=0,SUM(W146:$AL146)&lt;&gt;0),$E$44,0)+IF(AND(U146=0,V146=1),$E$45,0))</f>
        <v>0</v>
      </c>
      <c r="W152" s="76">
        <f>-(IF(AND(W146=1,X146=0),$E$43,0)+IF(AND(W146=0,SUM(X146:$AL146)&lt;&gt;0),$E$44,0)+IF(AND(V146=0,W146=1),$E$45,0))</f>
        <v>0</v>
      </c>
      <c r="X152" s="76">
        <f>-(IF(AND(X146=1,Y146=0),$E$43,0)+IF(AND(X146=0,SUM(Y146:$AL146)&lt;&gt;0),$E$44,0)+IF(AND(W146=0,X146=1),$E$45,0))</f>
        <v>0</v>
      </c>
      <c r="Y152" s="76">
        <f>-(IF(AND(Y146=1,Z146=0),$E$43,0)+IF(AND(Y146=0,SUM(Z146:$AL146)&lt;&gt;0),$E$44,0)+IF(AND(X146=0,Y146=1),$E$45,0))</f>
        <v>0</v>
      </c>
      <c r="Z152" s="76">
        <f>-(IF(AND(Z146=1,AA146=0),$E$43,0)+IF(AND(Z146=0,SUM(AA146:$AL146)&lt;&gt;0),$E$44,0)+IF(AND(Y146=0,Z146=1),$E$45,0))</f>
        <v>0</v>
      </c>
      <c r="AA152" s="76">
        <f>-(IF(AND(AA146=1,AB146=0),$E$43,0)+IF(AND(AA146=0,SUM(AB146:$AL146)&lt;&gt;0),$E$44,0)+IF(AND(Z146=0,AA146=1),$E$45,0))</f>
        <v>0</v>
      </c>
      <c r="AB152" s="76">
        <f>-(IF(AND(AB146=1,AC146=0),$E$43,0)+IF(AND(AB146=0,SUM(AC146:$AL146)&lt;&gt;0),$E$44,0)+IF(AND(AA146=0,AB146=1),$E$45,0))</f>
        <v>0</v>
      </c>
      <c r="AC152" s="76">
        <f>-(IF(AND(AC146=1,AD146=0),$E$43,0)+IF(AND(AC146=0,SUM(AD146:$AL146)&lt;&gt;0),$E$44,0)+IF(AND(AB146=0,AC146=1),$E$45,0))</f>
        <v>0</v>
      </c>
      <c r="AD152" s="76">
        <f>-(IF(AND(AD146=1,AE146=0),$E$43,0)+IF(AND(AD146=0,SUM(AE146:$AL146)&lt;&gt;0),$E$44,0)+IF(AND(AC146=0,AD146=1),$E$45,0))</f>
        <v>0</v>
      </c>
      <c r="AE152" s="76">
        <f>-(IF(AND(AE146=1,AF146=0),$E$43,0)+IF(AND(AE146=0,SUM(AF146:$AL146)&lt;&gt;0),$E$44,0)+IF(AND(AD146=0,AE146=1),$E$45,0))</f>
        <v>0</v>
      </c>
      <c r="AF152" s="76">
        <f>-(IF(AND(AF146=1,AG146=0),$E$43,0)+IF(AND(AF146=0,SUM(AG146:$AL146)&lt;&gt;0),$E$44,0)+IF(AND(AE146=0,AF146=1),$E$45,0))</f>
        <v>0</v>
      </c>
      <c r="AG152" s="76">
        <f>-(IF(AND(AG146=1,AH146=0),$E$43,0)+IF(AND(AG146=0,SUM(AH146:$AL146)&lt;&gt;0),$E$44,0)+IF(AND(AF146=0,AG146=1),$E$45,0))</f>
        <v>0</v>
      </c>
      <c r="AH152" s="76">
        <f>-(IF(AND(AH146=1,AI146=0),$E$43,0)+IF(AND(AH146=0,SUM(AI146:$AL146)&lt;&gt;0),$E$44,0)+IF(AND(AG146=0,AH146=1),$E$45,0))</f>
        <v>0</v>
      </c>
      <c r="AI152" s="76">
        <f>-(IF(AND(AI146=1,AJ146=0),$E$43,0)+IF(AND(AI146=0,SUM(AJ146:$AL146)&lt;&gt;0),$E$44,0)+IF(AND(AH146=0,AI146=1),$E$45,0))</f>
        <v>0</v>
      </c>
      <c r="AJ152" s="76">
        <f>-(IF(AND(AJ146=1,AK146=0),$E$43,0)+IF(AND(AJ146=0,SUM(AK146:$AL146)&lt;&gt;0),$E$44,0)+IF(AND(AI146=0,AJ146=1),$E$45,0))</f>
        <v>0</v>
      </c>
      <c r="AK152" s="76">
        <f>-(IF(AND(AK146=1,AL146=0),$E$43,0)+IF(AND(AK146=0,SUM(AL146:$AL146)&lt;&gt;0),$E$44,0)+IF(AND(AJ146=0,AK146=1),$E$45,0))</f>
        <v>0</v>
      </c>
      <c r="AL152" s="76">
        <f>-(IF(AND(AL146=1,AM146=0),$E$43,0)+IF(AND(AL146=0,SUM($AL146:AM146)&lt;&gt;0),$E$44,0)+IF(AND(AK146=0,AL146=1),$E$45,0))</f>
        <v>0</v>
      </c>
    </row>
    <row r="153" spans="3:38" hidden="1" outlineLevel="1">
      <c r="C153" s="67" t="s">
        <v>101</v>
      </c>
      <c r="D153" s="68"/>
      <c r="E153" s="69"/>
      <c r="F153" s="70" t="s">
        <v>46</v>
      </c>
      <c r="G153" s="76">
        <f t="shared" si="172"/>
        <v>0</v>
      </c>
      <c r="H153" s="76">
        <f t="shared" ref="H153:AL153" si="205">-IF(AND(H134&gt;0,H$60=0,$P$52="Flotation"),$G$32*IF(I134=0,(H134/MAX($H134:$AL134)),1),0)</f>
        <v>0</v>
      </c>
      <c r="I153" s="76">
        <f t="shared" si="205"/>
        <v>0</v>
      </c>
      <c r="J153" s="76">
        <f t="shared" si="205"/>
        <v>0</v>
      </c>
      <c r="K153" s="76">
        <f t="shared" si="205"/>
        <v>0</v>
      </c>
      <c r="L153" s="76">
        <f t="shared" si="205"/>
        <v>0</v>
      </c>
      <c r="M153" s="76">
        <f t="shared" si="205"/>
        <v>0</v>
      </c>
      <c r="N153" s="76">
        <f t="shared" si="205"/>
        <v>0</v>
      </c>
      <c r="O153" s="76">
        <f t="shared" si="205"/>
        <v>0</v>
      </c>
      <c r="P153" s="76">
        <f t="shared" si="205"/>
        <v>0</v>
      </c>
      <c r="Q153" s="76">
        <f t="shared" si="205"/>
        <v>0</v>
      </c>
      <c r="R153" s="76">
        <f t="shared" si="205"/>
        <v>0</v>
      </c>
      <c r="S153" s="76">
        <f t="shared" si="205"/>
        <v>0</v>
      </c>
      <c r="T153" s="76">
        <f t="shared" si="205"/>
        <v>0</v>
      </c>
      <c r="U153" s="76">
        <f t="shared" si="205"/>
        <v>0</v>
      </c>
      <c r="V153" s="76">
        <f t="shared" si="205"/>
        <v>0</v>
      </c>
      <c r="W153" s="76">
        <f t="shared" si="205"/>
        <v>0</v>
      </c>
      <c r="X153" s="76">
        <f t="shared" si="205"/>
        <v>0</v>
      </c>
      <c r="Y153" s="76">
        <f t="shared" si="205"/>
        <v>0</v>
      </c>
      <c r="Z153" s="76">
        <f t="shared" si="205"/>
        <v>0</v>
      </c>
      <c r="AA153" s="76">
        <f t="shared" si="205"/>
        <v>0</v>
      </c>
      <c r="AB153" s="76">
        <f t="shared" si="205"/>
        <v>0</v>
      </c>
      <c r="AC153" s="76">
        <f t="shared" si="205"/>
        <v>0</v>
      </c>
      <c r="AD153" s="76">
        <f t="shared" si="205"/>
        <v>0</v>
      </c>
      <c r="AE153" s="76">
        <f t="shared" si="205"/>
        <v>0</v>
      </c>
      <c r="AF153" s="76">
        <f t="shared" si="205"/>
        <v>0</v>
      </c>
      <c r="AG153" s="76">
        <f t="shared" si="205"/>
        <v>0</v>
      </c>
      <c r="AH153" s="76">
        <f t="shared" si="205"/>
        <v>0</v>
      </c>
      <c r="AI153" s="76">
        <f t="shared" si="205"/>
        <v>0</v>
      </c>
      <c r="AJ153" s="76">
        <f t="shared" si="205"/>
        <v>0</v>
      </c>
      <c r="AK153" s="76">
        <f t="shared" si="205"/>
        <v>0</v>
      </c>
      <c r="AL153" s="76">
        <f t="shared" si="205"/>
        <v>0</v>
      </c>
    </row>
    <row r="154" spans="3:38" hidden="1" outlineLevel="1">
      <c r="C154" s="67" t="s">
        <v>105</v>
      </c>
      <c r="D154" s="68"/>
      <c r="E154" s="69"/>
      <c r="F154" s="70" t="s">
        <v>46</v>
      </c>
      <c r="G154" s="76">
        <f t="shared" si="172"/>
        <v>0</v>
      </c>
      <c r="H154" s="76">
        <f t="shared" ref="H154:AL154" si="206">-IF($P$52="Flotation",H143*$G$33/1000,0)</f>
        <v>0</v>
      </c>
      <c r="I154" s="76">
        <f t="shared" si="206"/>
        <v>0</v>
      </c>
      <c r="J154" s="76">
        <f t="shared" si="206"/>
        <v>0</v>
      </c>
      <c r="K154" s="76">
        <f t="shared" si="206"/>
        <v>0</v>
      </c>
      <c r="L154" s="76">
        <f t="shared" si="206"/>
        <v>0</v>
      </c>
      <c r="M154" s="76">
        <f t="shared" si="206"/>
        <v>0</v>
      </c>
      <c r="N154" s="76">
        <f t="shared" si="206"/>
        <v>0</v>
      </c>
      <c r="O154" s="76">
        <f t="shared" si="206"/>
        <v>0</v>
      </c>
      <c r="P154" s="76">
        <f t="shared" si="206"/>
        <v>0</v>
      </c>
      <c r="Q154" s="76">
        <f t="shared" si="206"/>
        <v>0</v>
      </c>
      <c r="R154" s="76">
        <f t="shared" si="206"/>
        <v>0</v>
      </c>
      <c r="S154" s="76">
        <f t="shared" si="206"/>
        <v>0</v>
      </c>
      <c r="T154" s="76">
        <f t="shared" si="206"/>
        <v>0</v>
      </c>
      <c r="U154" s="76">
        <f t="shared" si="206"/>
        <v>0</v>
      </c>
      <c r="V154" s="76">
        <f t="shared" si="206"/>
        <v>0</v>
      </c>
      <c r="W154" s="76">
        <f t="shared" si="206"/>
        <v>0</v>
      </c>
      <c r="X154" s="76">
        <f t="shared" si="206"/>
        <v>0</v>
      </c>
      <c r="Y154" s="76">
        <f t="shared" si="206"/>
        <v>0</v>
      </c>
      <c r="Z154" s="76">
        <f t="shared" si="206"/>
        <v>0</v>
      </c>
      <c r="AA154" s="76">
        <f t="shared" si="206"/>
        <v>0</v>
      </c>
      <c r="AB154" s="76">
        <f t="shared" si="206"/>
        <v>0</v>
      </c>
      <c r="AC154" s="76">
        <f t="shared" si="206"/>
        <v>0</v>
      </c>
      <c r="AD154" s="76">
        <f t="shared" si="206"/>
        <v>0</v>
      </c>
      <c r="AE154" s="76">
        <f t="shared" si="206"/>
        <v>0</v>
      </c>
      <c r="AF154" s="76">
        <f t="shared" si="206"/>
        <v>0</v>
      </c>
      <c r="AG154" s="76">
        <f t="shared" si="206"/>
        <v>0</v>
      </c>
      <c r="AH154" s="76">
        <f t="shared" si="206"/>
        <v>0</v>
      </c>
      <c r="AI154" s="76">
        <f t="shared" si="206"/>
        <v>0</v>
      </c>
      <c r="AJ154" s="76">
        <f t="shared" si="206"/>
        <v>0</v>
      </c>
      <c r="AK154" s="76">
        <f t="shared" si="206"/>
        <v>0</v>
      </c>
      <c r="AL154" s="76">
        <f t="shared" si="206"/>
        <v>0</v>
      </c>
    </row>
    <row r="155" spans="3:38" hidden="1" outlineLevel="1">
      <c r="C155" s="67" t="s">
        <v>106</v>
      </c>
      <c r="D155" s="68"/>
      <c r="E155" s="69"/>
      <c r="F155" s="70" t="s">
        <v>46</v>
      </c>
      <c r="G155" s="76">
        <f t="shared" si="172"/>
        <v>0</v>
      </c>
      <c r="H155" s="76">
        <f t="shared" ref="H155:AL155" si="207">-IF(H144&gt;0,H144,H143)*$G$36/1000</f>
        <v>0</v>
      </c>
      <c r="I155" s="76">
        <f t="shared" si="207"/>
        <v>0</v>
      </c>
      <c r="J155" s="76">
        <f t="shared" si="207"/>
        <v>0</v>
      </c>
      <c r="K155" s="76">
        <f t="shared" si="207"/>
        <v>0</v>
      </c>
      <c r="L155" s="76">
        <f t="shared" si="207"/>
        <v>0</v>
      </c>
      <c r="M155" s="76">
        <f t="shared" si="207"/>
        <v>0</v>
      </c>
      <c r="N155" s="76">
        <f t="shared" si="207"/>
        <v>0</v>
      </c>
      <c r="O155" s="76">
        <f t="shared" si="207"/>
        <v>0</v>
      </c>
      <c r="P155" s="76">
        <f t="shared" si="207"/>
        <v>0</v>
      </c>
      <c r="Q155" s="76">
        <f t="shared" si="207"/>
        <v>0</v>
      </c>
      <c r="R155" s="76">
        <f t="shared" si="207"/>
        <v>0</v>
      </c>
      <c r="S155" s="76">
        <f t="shared" si="207"/>
        <v>0</v>
      </c>
      <c r="T155" s="76">
        <f t="shared" si="207"/>
        <v>0</v>
      </c>
      <c r="U155" s="76">
        <f t="shared" si="207"/>
        <v>0</v>
      </c>
      <c r="V155" s="76">
        <f t="shared" si="207"/>
        <v>0</v>
      </c>
      <c r="W155" s="76">
        <f t="shared" si="207"/>
        <v>0</v>
      </c>
      <c r="X155" s="76">
        <f t="shared" si="207"/>
        <v>0</v>
      </c>
      <c r="Y155" s="76">
        <f t="shared" si="207"/>
        <v>0</v>
      </c>
      <c r="Z155" s="76">
        <f t="shared" si="207"/>
        <v>0</v>
      </c>
      <c r="AA155" s="76">
        <f t="shared" si="207"/>
        <v>0</v>
      </c>
      <c r="AB155" s="76">
        <f t="shared" si="207"/>
        <v>0</v>
      </c>
      <c r="AC155" s="76">
        <f t="shared" si="207"/>
        <v>0</v>
      </c>
      <c r="AD155" s="76">
        <f t="shared" si="207"/>
        <v>0</v>
      </c>
      <c r="AE155" s="76">
        <f t="shared" si="207"/>
        <v>0</v>
      </c>
      <c r="AF155" s="76">
        <f t="shared" si="207"/>
        <v>0</v>
      </c>
      <c r="AG155" s="76">
        <f t="shared" si="207"/>
        <v>0</v>
      </c>
      <c r="AH155" s="76">
        <f t="shared" si="207"/>
        <v>0</v>
      </c>
      <c r="AI155" s="76">
        <f t="shared" si="207"/>
        <v>0</v>
      </c>
      <c r="AJ155" s="76">
        <f t="shared" si="207"/>
        <v>0</v>
      </c>
      <c r="AK155" s="76">
        <f t="shared" si="207"/>
        <v>0</v>
      </c>
      <c r="AL155" s="76">
        <f t="shared" si="207"/>
        <v>0</v>
      </c>
    </row>
    <row r="156" spans="3:38" hidden="1" outlineLevel="1">
      <c r="C156" s="67" t="s">
        <v>107</v>
      </c>
      <c r="D156" s="68"/>
      <c r="E156" s="69"/>
      <c r="F156" s="70" t="s">
        <v>46</v>
      </c>
      <c r="G156" s="76">
        <f t="shared" si="172"/>
        <v>0</v>
      </c>
      <c r="H156" s="76">
        <f t="shared" ref="H156:AL156" si="208">-IF(H144&gt;0,H144,H143)*$G$38/1000</f>
        <v>0</v>
      </c>
      <c r="I156" s="76">
        <f t="shared" si="208"/>
        <v>0</v>
      </c>
      <c r="J156" s="76">
        <f t="shared" si="208"/>
        <v>0</v>
      </c>
      <c r="K156" s="76">
        <f t="shared" si="208"/>
        <v>0</v>
      </c>
      <c r="L156" s="76">
        <f t="shared" si="208"/>
        <v>0</v>
      </c>
      <c r="M156" s="76">
        <f t="shared" si="208"/>
        <v>0</v>
      </c>
      <c r="N156" s="76">
        <f t="shared" si="208"/>
        <v>0</v>
      </c>
      <c r="O156" s="76">
        <f t="shared" si="208"/>
        <v>0</v>
      </c>
      <c r="P156" s="76">
        <f t="shared" si="208"/>
        <v>0</v>
      </c>
      <c r="Q156" s="76">
        <f t="shared" si="208"/>
        <v>0</v>
      </c>
      <c r="R156" s="76">
        <f t="shared" si="208"/>
        <v>0</v>
      </c>
      <c r="S156" s="76">
        <f t="shared" si="208"/>
        <v>0</v>
      </c>
      <c r="T156" s="76">
        <f t="shared" si="208"/>
        <v>0</v>
      </c>
      <c r="U156" s="76">
        <f t="shared" si="208"/>
        <v>0</v>
      </c>
      <c r="V156" s="76">
        <f t="shared" si="208"/>
        <v>0</v>
      </c>
      <c r="W156" s="76">
        <f t="shared" si="208"/>
        <v>0</v>
      </c>
      <c r="X156" s="76">
        <f t="shared" si="208"/>
        <v>0</v>
      </c>
      <c r="Y156" s="76">
        <f t="shared" si="208"/>
        <v>0</v>
      </c>
      <c r="Z156" s="76">
        <f t="shared" si="208"/>
        <v>0</v>
      </c>
      <c r="AA156" s="76">
        <f t="shared" si="208"/>
        <v>0</v>
      </c>
      <c r="AB156" s="76">
        <f t="shared" si="208"/>
        <v>0</v>
      </c>
      <c r="AC156" s="76">
        <f t="shared" si="208"/>
        <v>0</v>
      </c>
      <c r="AD156" s="76">
        <f t="shared" si="208"/>
        <v>0</v>
      </c>
      <c r="AE156" s="76">
        <f t="shared" si="208"/>
        <v>0</v>
      </c>
      <c r="AF156" s="76">
        <f t="shared" si="208"/>
        <v>0</v>
      </c>
      <c r="AG156" s="76">
        <f t="shared" si="208"/>
        <v>0</v>
      </c>
      <c r="AH156" s="76">
        <f t="shared" si="208"/>
        <v>0</v>
      </c>
      <c r="AI156" s="76">
        <f t="shared" si="208"/>
        <v>0</v>
      </c>
      <c r="AJ156" s="76">
        <f t="shared" si="208"/>
        <v>0</v>
      </c>
      <c r="AK156" s="76">
        <f t="shared" si="208"/>
        <v>0</v>
      </c>
      <c r="AL156" s="76">
        <f t="shared" si="208"/>
        <v>0</v>
      </c>
    </row>
    <row r="157" spans="3:38" hidden="1" outlineLevel="1">
      <c r="C157" s="66" t="s">
        <v>2</v>
      </c>
      <c r="D157" s="63"/>
      <c r="E157" s="3"/>
      <c r="F157" s="47" t="s">
        <v>46</v>
      </c>
      <c r="G157" s="62">
        <f t="shared" si="172"/>
        <v>0</v>
      </c>
      <c r="H157" s="62">
        <f t="shared" ref="H157:AL157" si="209">-H149*$E$48</f>
        <v>0</v>
      </c>
      <c r="I157" s="62">
        <f t="shared" si="209"/>
        <v>0</v>
      </c>
      <c r="J157" s="62">
        <f t="shared" si="209"/>
        <v>0</v>
      </c>
      <c r="K157" s="62">
        <f t="shared" si="209"/>
        <v>0</v>
      </c>
      <c r="L157" s="62">
        <f t="shared" si="209"/>
        <v>0</v>
      </c>
      <c r="M157" s="62">
        <f t="shared" si="209"/>
        <v>0</v>
      </c>
      <c r="N157" s="62">
        <f t="shared" si="209"/>
        <v>0</v>
      </c>
      <c r="O157" s="62">
        <f t="shared" si="209"/>
        <v>0</v>
      </c>
      <c r="P157" s="62">
        <f t="shared" si="209"/>
        <v>0</v>
      </c>
      <c r="Q157" s="62">
        <f t="shared" si="209"/>
        <v>0</v>
      </c>
      <c r="R157" s="62">
        <f t="shared" si="209"/>
        <v>0</v>
      </c>
      <c r="S157" s="62">
        <f t="shared" si="209"/>
        <v>0</v>
      </c>
      <c r="T157" s="62">
        <f t="shared" si="209"/>
        <v>0</v>
      </c>
      <c r="U157" s="62">
        <f t="shared" si="209"/>
        <v>0</v>
      </c>
      <c r="V157" s="62">
        <f t="shared" si="209"/>
        <v>0</v>
      </c>
      <c r="W157" s="62">
        <f t="shared" si="209"/>
        <v>0</v>
      </c>
      <c r="X157" s="62">
        <f t="shared" si="209"/>
        <v>0</v>
      </c>
      <c r="Y157" s="62">
        <f t="shared" si="209"/>
        <v>0</v>
      </c>
      <c r="Z157" s="62">
        <f t="shared" si="209"/>
        <v>0</v>
      </c>
      <c r="AA157" s="62">
        <f t="shared" si="209"/>
        <v>0</v>
      </c>
      <c r="AB157" s="62">
        <f t="shared" si="209"/>
        <v>0</v>
      </c>
      <c r="AC157" s="62">
        <f t="shared" si="209"/>
        <v>0</v>
      </c>
      <c r="AD157" s="62">
        <f t="shared" si="209"/>
        <v>0</v>
      </c>
      <c r="AE157" s="62">
        <f t="shared" si="209"/>
        <v>0</v>
      </c>
      <c r="AF157" s="62">
        <f t="shared" si="209"/>
        <v>0</v>
      </c>
      <c r="AG157" s="62">
        <f t="shared" si="209"/>
        <v>0</v>
      </c>
      <c r="AH157" s="62">
        <f t="shared" si="209"/>
        <v>0</v>
      </c>
      <c r="AI157" s="62">
        <f t="shared" si="209"/>
        <v>0</v>
      </c>
      <c r="AJ157" s="62">
        <f t="shared" si="209"/>
        <v>0</v>
      </c>
      <c r="AK157" s="62">
        <f t="shared" si="209"/>
        <v>0</v>
      </c>
      <c r="AL157" s="62">
        <f t="shared" si="209"/>
        <v>0</v>
      </c>
    </row>
    <row r="158" spans="3:38" hidden="1" outlineLevel="1">
      <c r="C158" s="43" t="s">
        <v>133</v>
      </c>
      <c r="D158" s="3"/>
      <c r="E158" s="3"/>
      <c r="F158" s="47" t="s">
        <v>46</v>
      </c>
      <c r="G158" s="62">
        <f t="shared" si="172"/>
        <v>0</v>
      </c>
      <c r="H158" s="62">
        <f t="shared" ref="H158:AL158" si="210">-H149*$E$50</f>
        <v>0</v>
      </c>
      <c r="I158" s="62">
        <f t="shared" si="210"/>
        <v>0</v>
      </c>
      <c r="J158" s="62">
        <f t="shared" si="210"/>
        <v>0</v>
      </c>
      <c r="K158" s="62">
        <f t="shared" si="210"/>
        <v>0</v>
      </c>
      <c r="L158" s="62">
        <f t="shared" si="210"/>
        <v>0</v>
      </c>
      <c r="M158" s="62">
        <f t="shared" si="210"/>
        <v>0</v>
      </c>
      <c r="N158" s="62">
        <f t="shared" si="210"/>
        <v>0</v>
      </c>
      <c r="O158" s="62">
        <f t="shared" si="210"/>
        <v>0</v>
      </c>
      <c r="P158" s="62">
        <f t="shared" si="210"/>
        <v>0</v>
      </c>
      <c r="Q158" s="62">
        <f t="shared" si="210"/>
        <v>0</v>
      </c>
      <c r="R158" s="62">
        <f t="shared" si="210"/>
        <v>0</v>
      </c>
      <c r="S158" s="62">
        <f t="shared" si="210"/>
        <v>0</v>
      </c>
      <c r="T158" s="62">
        <f t="shared" si="210"/>
        <v>0</v>
      </c>
      <c r="U158" s="62">
        <f t="shared" si="210"/>
        <v>0</v>
      </c>
      <c r="V158" s="62">
        <f t="shared" si="210"/>
        <v>0</v>
      </c>
      <c r="W158" s="62">
        <f t="shared" si="210"/>
        <v>0</v>
      </c>
      <c r="X158" s="62">
        <f t="shared" si="210"/>
        <v>0</v>
      </c>
      <c r="Y158" s="62">
        <f t="shared" si="210"/>
        <v>0</v>
      </c>
      <c r="Z158" s="62">
        <f t="shared" si="210"/>
        <v>0</v>
      </c>
      <c r="AA158" s="62">
        <f t="shared" si="210"/>
        <v>0</v>
      </c>
      <c r="AB158" s="62">
        <f t="shared" si="210"/>
        <v>0</v>
      </c>
      <c r="AC158" s="62">
        <f t="shared" si="210"/>
        <v>0</v>
      </c>
      <c r="AD158" s="62">
        <f t="shared" si="210"/>
        <v>0</v>
      </c>
      <c r="AE158" s="62">
        <f t="shared" si="210"/>
        <v>0</v>
      </c>
      <c r="AF158" s="62">
        <f t="shared" si="210"/>
        <v>0</v>
      </c>
      <c r="AG158" s="62">
        <f t="shared" si="210"/>
        <v>0</v>
      </c>
      <c r="AH158" s="62">
        <f t="shared" si="210"/>
        <v>0</v>
      </c>
      <c r="AI158" s="62">
        <f t="shared" si="210"/>
        <v>0</v>
      </c>
      <c r="AJ158" s="62">
        <f t="shared" si="210"/>
        <v>0</v>
      </c>
      <c r="AK158" s="62">
        <f t="shared" si="210"/>
        <v>0</v>
      </c>
      <c r="AL158" s="62">
        <f t="shared" si="210"/>
        <v>0</v>
      </c>
    </row>
    <row r="159" spans="3:38" hidden="1" outlineLevel="1">
      <c r="C159" s="43" t="s">
        <v>121</v>
      </c>
      <c r="D159" s="3"/>
      <c r="E159" s="3"/>
      <c r="F159" s="47" t="s">
        <v>46</v>
      </c>
      <c r="G159" s="62">
        <f t="shared" si="172"/>
        <v>0</v>
      </c>
      <c r="H159" s="62">
        <f t="shared" ref="H159:AL159" si="211">-MAX(H149*0.25,SUM(H149:H151,H157:H158,H160:H161))*$E$51</f>
        <v>0</v>
      </c>
      <c r="I159" s="62">
        <f t="shared" si="211"/>
        <v>0</v>
      </c>
      <c r="J159" s="62">
        <f t="shared" si="211"/>
        <v>0</v>
      </c>
      <c r="K159" s="62">
        <f t="shared" si="211"/>
        <v>0</v>
      </c>
      <c r="L159" s="62">
        <f t="shared" si="211"/>
        <v>0</v>
      </c>
      <c r="M159" s="62">
        <f t="shared" si="211"/>
        <v>0</v>
      </c>
      <c r="N159" s="62">
        <f t="shared" si="211"/>
        <v>0</v>
      </c>
      <c r="O159" s="62">
        <f t="shared" si="211"/>
        <v>0</v>
      </c>
      <c r="P159" s="62">
        <f t="shared" si="211"/>
        <v>0</v>
      </c>
      <c r="Q159" s="62">
        <f t="shared" si="211"/>
        <v>0</v>
      </c>
      <c r="R159" s="62">
        <f t="shared" si="211"/>
        <v>0</v>
      </c>
      <c r="S159" s="62">
        <f t="shared" si="211"/>
        <v>0</v>
      </c>
      <c r="T159" s="62">
        <f t="shared" si="211"/>
        <v>0</v>
      </c>
      <c r="U159" s="62">
        <f t="shared" si="211"/>
        <v>0</v>
      </c>
      <c r="V159" s="62">
        <f t="shared" si="211"/>
        <v>0</v>
      </c>
      <c r="W159" s="62">
        <f t="shared" si="211"/>
        <v>0</v>
      </c>
      <c r="X159" s="62">
        <f t="shared" si="211"/>
        <v>0</v>
      </c>
      <c r="Y159" s="62">
        <f t="shared" si="211"/>
        <v>0</v>
      </c>
      <c r="Z159" s="62">
        <f t="shared" si="211"/>
        <v>0</v>
      </c>
      <c r="AA159" s="62">
        <f t="shared" si="211"/>
        <v>0</v>
      </c>
      <c r="AB159" s="62">
        <f t="shared" si="211"/>
        <v>0</v>
      </c>
      <c r="AC159" s="62">
        <f t="shared" si="211"/>
        <v>0</v>
      </c>
      <c r="AD159" s="62">
        <f t="shared" si="211"/>
        <v>0</v>
      </c>
      <c r="AE159" s="62">
        <f t="shared" si="211"/>
        <v>0</v>
      </c>
      <c r="AF159" s="62">
        <f t="shared" si="211"/>
        <v>0</v>
      </c>
      <c r="AG159" s="62">
        <f t="shared" si="211"/>
        <v>0</v>
      </c>
      <c r="AH159" s="62">
        <f t="shared" si="211"/>
        <v>0</v>
      </c>
      <c r="AI159" s="62">
        <f t="shared" si="211"/>
        <v>0</v>
      </c>
      <c r="AJ159" s="62">
        <f t="shared" si="211"/>
        <v>0</v>
      </c>
      <c r="AK159" s="62">
        <f t="shared" si="211"/>
        <v>0</v>
      </c>
      <c r="AL159" s="62">
        <f t="shared" si="211"/>
        <v>0</v>
      </c>
    </row>
    <row r="160" spans="3:38" hidden="1" outlineLevel="1">
      <c r="C160" s="66" t="s">
        <v>118</v>
      </c>
      <c r="D160" s="63"/>
      <c r="E160" s="3"/>
      <c r="F160" s="47" t="s">
        <v>46</v>
      </c>
      <c r="G160" s="62">
        <f t="shared" si="172"/>
        <v>0</v>
      </c>
      <c r="H160" s="62">
        <f t="shared" ref="H160:AL160" si="212">SUM(H150,H153:H154)*$G$49</f>
        <v>0</v>
      </c>
      <c r="I160" s="62">
        <f t="shared" si="212"/>
        <v>0</v>
      </c>
      <c r="J160" s="62">
        <f t="shared" si="212"/>
        <v>0</v>
      </c>
      <c r="K160" s="62">
        <f t="shared" si="212"/>
        <v>0</v>
      </c>
      <c r="L160" s="62">
        <f t="shared" si="212"/>
        <v>0</v>
      </c>
      <c r="M160" s="62">
        <f t="shared" si="212"/>
        <v>0</v>
      </c>
      <c r="N160" s="62">
        <f t="shared" si="212"/>
        <v>0</v>
      </c>
      <c r="O160" s="62">
        <f t="shared" si="212"/>
        <v>0</v>
      </c>
      <c r="P160" s="62">
        <f t="shared" si="212"/>
        <v>0</v>
      </c>
      <c r="Q160" s="62">
        <f t="shared" si="212"/>
        <v>0</v>
      </c>
      <c r="R160" s="62">
        <f t="shared" si="212"/>
        <v>0</v>
      </c>
      <c r="S160" s="62">
        <f t="shared" si="212"/>
        <v>0</v>
      </c>
      <c r="T160" s="62">
        <f t="shared" si="212"/>
        <v>0</v>
      </c>
      <c r="U160" s="62">
        <f t="shared" si="212"/>
        <v>0</v>
      </c>
      <c r="V160" s="62">
        <f t="shared" si="212"/>
        <v>0</v>
      </c>
      <c r="W160" s="62">
        <f t="shared" si="212"/>
        <v>0</v>
      </c>
      <c r="X160" s="62">
        <f t="shared" si="212"/>
        <v>0</v>
      </c>
      <c r="Y160" s="62">
        <f t="shared" si="212"/>
        <v>0</v>
      </c>
      <c r="Z160" s="62">
        <f t="shared" si="212"/>
        <v>0</v>
      </c>
      <c r="AA160" s="62">
        <f t="shared" si="212"/>
        <v>0</v>
      </c>
      <c r="AB160" s="62">
        <f t="shared" si="212"/>
        <v>0</v>
      </c>
      <c r="AC160" s="62">
        <f t="shared" si="212"/>
        <v>0</v>
      </c>
      <c r="AD160" s="62">
        <f t="shared" si="212"/>
        <v>0</v>
      </c>
      <c r="AE160" s="62">
        <f t="shared" si="212"/>
        <v>0</v>
      </c>
      <c r="AF160" s="62">
        <f t="shared" si="212"/>
        <v>0</v>
      </c>
      <c r="AG160" s="62">
        <f t="shared" si="212"/>
        <v>0</v>
      </c>
      <c r="AH160" s="62">
        <f t="shared" si="212"/>
        <v>0</v>
      </c>
      <c r="AI160" s="62">
        <f t="shared" si="212"/>
        <v>0</v>
      </c>
      <c r="AJ160" s="62">
        <f t="shared" si="212"/>
        <v>0</v>
      </c>
      <c r="AK160" s="62">
        <f t="shared" si="212"/>
        <v>0</v>
      </c>
      <c r="AL160" s="62">
        <f t="shared" si="212"/>
        <v>0</v>
      </c>
    </row>
    <row r="161" spans="3:38" hidden="1" outlineLevel="1">
      <c r="C161" s="43" t="s">
        <v>114</v>
      </c>
      <c r="D161" s="3"/>
      <c r="E161" s="3"/>
      <c r="F161" s="47" t="s">
        <v>46</v>
      </c>
      <c r="G161" s="62">
        <f t="shared" si="172"/>
        <v>0</v>
      </c>
      <c r="H161" s="62">
        <f t="shared" ref="H161:AL161" si="213">SUM(H70:H72,H76:H77)</f>
        <v>0</v>
      </c>
      <c r="I161" s="62">
        <f t="shared" si="213"/>
        <v>0</v>
      </c>
      <c r="J161" s="62">
        <f t="shared" si="213"/>
        <v>0</v>
      </c>
      <c r="K161" s="62">
        <f t="shared" si="213"/>
        <v>0</v>
      </c>
      <c r="L161" s="62">
        <f t="shared" si="213"/>
        <v>0</v>
      </c>
      <c r="M161" s="62">
        <f t="shared" si="213"/>
        <v>0</v>
      </c>
      <c r="N161" s="62">
        <f t="shared" si="213"/>
        <v>0</v>
      </c>
      <c r="O161" s="62">
        <f t="shared" si="213"/>
        <v>0</v>
      </c>
      <c r="P161" s="62">
        <f t="shared" si="213"/>
        <v>0</v>
      </c>
      <c r="Q161" s="62">
        <f t="shared" si="213"/>
        <v>0</v>
      </c>
      <c r="R161" s="62">
        <f t="shared" si="213"/>
        <v>0</v>
      </c>
      <c r="S161" s="62">
        <f t="shared" si="213"/>
        <v>0</v>
      </c>
      <c r="T161" s="62">
        <f t="shared" si="213"/>
        <v>0</v>
      </c>
      <c r="U161" s="62">
        <f t="shared" si="213"/>
        <v>0</v>
      </c>
      <c r="V161" s="62">
        <f t="shared" si="213"/>
        <v>0</v>
      </c>
      <c r="W161" s="62">
        <f t="shared" si="213"/>
        <v>0</v>
      </c>
      <c r="X161" s="62">
        <f t="shared" si="213"/>
        <v>0</v>
      </c>
      <c r="Y161" s="62">
        <f t="shared" si="213"/>
        <v>0</v>
      </c>
      <c r="Z161" s="62">
        <f t="shared" si="213"/>
        <v>0</v>
      </c>
      <c r="AA161" s="62">
        <f t="shared" si="213"/>
        <v>0</v>
      </c>
      <c r="AB161" s="62">
        <f t="shared" si="213"/>
        <v>0</v>
      </c>
      <c r="AC161" s="62">
        <f t="shared" si="213"/>
        <v>0</v>
      </c>
      <c r="AD161" s="62">
        <f t="shared" si="213"/>
        <v>0</v>
      </c>
      <c r="AE161" s="62">
        <f t="shared" si="213"/>
        <v>0</v>
      </c>
      <c r="AF161" s="62">
        <f t="shared" si="213"/>
        <v>0</v>
      </c>
      <c r="AG161" s="62">
        <f t="shared" si="213"/>
        <v>0</v>
      </c>
      <c r="AH161" s="62">
        <f t="shared" si="213"/>
        <v>0</v>
      </c>
      <c r="AI161" s="62">
        <f t="shared" si="213"/>
        <v>0</v>
      </c>
      <c r="AJ161" s="62">
        <f t="shared" si="213"/>
        <v>0</v>
      </c>
      <c r="AK161" s="62">
        <f t="shared" si="213"/>
        <v>0</v>
      </c>
      <c r="AL161" s="62">
        <f t="shared" si="213"/>
        <v>0</v>
      </c>
    </row>
    <row r="162" spans="3:38" hidden="1" outlineLevel="1">
      <c r="C162" s="43" t="s">
        <v>111</v>
      </c>
      <c r="D162" s="3"/>
      <c r="E162" s="3"/>
      <c r="F162" s="47" t="s">
        <v>46</v>
      </c>
      <c r="G162" s="62">
        <f t="shared" si="172"/>
        <v>0</v>
      </c>
      <c r="H162" s="62">
        <f t="shared" ref="H162:AL162" si="214">-H128*($G$11*$P$41)/1000000</f>
        <v>0</v>
      </c>
      <c r="I162" s="62">
        <f t="shared" si="214"/>
        <v>0</v>
      </c>
      <c r="J162" s="62">
        <f t="shared" si="214"/>
        <v>0</v>
      </c>
      <c r="K162" s="62">
        <f t="shared" si="214"/>
        <v>0</v>
      </c>
      <c r="L162" s="62">
        <f t="shared" si="214"/>
        <v>0</v>
      </c>
      <c r="M162" s="62">
        <f t="shared" si="214"/>
        <v>0</v>
      </c>
      <c r="N162" s="62">
        <f t="shared" si="214"/>
        <v>0</v>
      </c>
      <c r="O162" s="62">
        <f t="shared" si="214"/>
        <v>0</v>
      </c>
      <c r="P162" s="62">
        <f t="shared" si="214"/>
        <v>0</v>
      </c>
      <c r="Q162" s="62">
        <f t="shared" si="214"/>
        <v>0</v>
      </c>
      <c r="R162" s="62">
        <f t="shared" si="214"/>
        <v>0</v>
      </c>
      <c r="S162" s="62">
        <f t="shared" si="214"/>
        <v>0</v>
      </c>
      <c r="T162" s="62">
        <f t="shared" si="214"/>
        <v>0</v>
      </c>
      <c r="U162" s="62">
        <f t="shared" si="214"/>
        <v>0</v>
      </c>
      <c r="V162" s="62">
        <f t="shared" si="214"/>
        <v>0</v>
      </c>
      <c r="W162" s="62">
        <f t="shared" si="214"/>
        <v>0</v>
      </c>
      <c r="X162" s="62">
        <f t="shared" si="214"/>
        <v>0</v>
      </c>
      <c r="Y162" s="62">
        <f t="shared" si="214"/>
        <v>0</v>
      </c>
      <c r="Z162" s="62">
        <f t="shared" si="214"/>
        <v>0</v>
      </c>
      <c r="AA162" s="62">
        <f t="shared" si="214"/>
        <v>0</v>
      </c>
      <c r="AB162" s="62">
        <f t="shared" si="214"/>
        <v>0</v>
      </c>
      <c r="AC162" s="62">
        <f t="shared" si="214"/>
        <v>0</v>
      </c>
      <c r="AD162" s="62">
        <f t="shared" si="214"/>
        <v>0</v>
      </c>
      <c r="AE162" s="62">
        <f t="shared" si="214"/>
        <v>0</v>
      </c>
      <c r="AF162" s="62">
        <f t="shared" si="214"/>
        <v>0</v>
      </c>
      <c r="AG162" s="62">
        <f t="shared" si="214"/>
        <v>0</v>
      </c>
      <c r="AH162" s="62">
        <f t="shared" si="214"/>
        <v>0</v>
      </c>
      <c r="AI162" s="62">
        <f t="shared" si="214"/>
        <v>0</v>
      </c>
      <c r="AJ162" s="62">
        <f t="shared" si="214"/>
        <v>0</v>
      </c>
      <c r="AK162" s="62">
        <f t="shared" si="214"/>
        <v>0</v>
      </c>
      <c r="AL162" s="62">
        <f t="shared" si="214"/>
        <v>0</v>
      </c>
    </row>
    <row r="163" spans="3:38" hidden="1" outlineLevel="1">
      <c r="C163" s="43" t="s">
        <v>112</v>
      </c>
      <c r="D163" s="3"/>
      <c r="E163" s="3"/>
      <c r="F163" s="47" t="s">
        <v>46</v>
      </c>
      <c r="G163" s="62">
        <f t="shared" si="172"/>
        <v>0</v>
      </c>
      <c r="H163" s="62">
        <f>IFERROR(-H128/$G128*$P$42,0)</f>
        <v>0</v>
      </c>
      <c r="I163" s="62">
        <f t="shared" ref="I163:AL163" si="215">IFERROR(-I128/$G128*$P$42,0)</f>
        <v>0</v>
      </c>
      <c r="J163" s="62">
        <f t="shared" si="215"/>
        <v>0</v>
      </c>
      <c r="K163" s="62">
        <f t="shared" si="215"/>
        <v>0</v>
      </c>
      <c r="L163" s="62">
        <f t="shared" si="215"/>
        <v>0</v>
      </c>
      <c r="M163" s="62">
        <f t="shared" si="215"/>
        <v>0</v>
      </c>
      <c r="N163" s="62">
        <f t="shared" si="215"/>
        <v>0</v>
      </c>
      <c r="O163" s="62">
        <f t="shared" si="215"/>
        <v>0</v>
      </c>
      <c r="P163" s="62">
        <f t="shared" si="215"/>
        <v>0</v>
      </c>
      <c r="Q163" s="62">
        <f t="shared" si="215"/>
        <v>0</v>
      </c>
      <c r="R163" s="62">
        <f t="shared" si="215"/>
        <v>0</v>
      </c>
      <c r="S163" s="62">
        <f t="shared" si="215"/>
        <v>0</v>
      </c>
      <c r="T163" s="62">
        <f t="shared" si="215"/>
        <v>0</v>
      </c>
      <c r="U163" s="62">
        <f t="shared" si="215"/>
        <v>0</v>
      </c>
      <c r="V163" s="62">
        <f t="shared" si="215"/>
        <v>0</v>
      </c>
      <c r="W163" s="62">
        <f t="shared" si="215"/>
        <v>0</v>
      </c>
      <c r="X163" s="62">
        <f t="shared" si="215"/>
        <v>0</v>
      </c>
      <c r="Y163" s="62">
        <f t="shared" si="215"/>
        <v>0</v>
      </c>
      <c r="Z163" s="62">
        <f t="shared" si="215"/>
        <v>0</v>
      </c>
      <c r="AA163" s="62">
        <f t="shared" si="215"/>
        <v>0</v>
      </c>
      <c r="AB163" s="62">
        <f t="shared" si="215"/>
        <v>0</v>
      </c>
      <c r="AC163" s="62">
        <f t="shared" si="215"/>
        <v>0</v>
      </c>
      <c r="AD163" s="62">
        <f t="shared" si="215"/>
        <v>0</v>
      </c>
      <c r="AE163" s="62">
        <f t="shared" si="215"/>
        <v>0</v>
      </c>
      <c r="AF163" s="62">
        <f t="shared" si="215"/>
        <v>0</v>
      </c>
      <c r="AG163" s="62">
        <f t="shared" si="215"/>
        <v>0</v>
      </c>
      <c r="AH163" s="62">
        <f t="shared" si="215"/>
        <v>0</v>
      </c>
      <c r="AI163" s="62">
        <f t="shared" si="215"/>
        <v>0</v>
      </c>
      <c r="AJ163" s="62">
        <f t="shared" si="215"/>
        <v>0</v>
      </c>
      <c r="AK163" s="62">
        <f t="shared" si="215"/>
        <v>0</v>
      </c>
      <c r="AL163" s="62">
        <f t="shared" si="215"/>
        <v>0</v>
      </c>
    </row>
    <row r="164" spans="3:38" hidden="1" outlineLevel="1">
      <c r="C164" s="43" t="s">
        <v>113</v>
      </c>
      <c r="D164" s="3"/>
      <c r="E164" s="3"/>
      <c r="F164" s="47" t="s">
        <v>46</v>
      </c>
      <c r="G164" s="62">
        <f t="shared" si="172"/>
        <v>0</v>
      </c>
      <c r="H164" s="62">
        <f t="shared" ref="H164:AL164" si="216">-H130*($G$11*$P$41)/1000000</f>
        <v>0</v>
      </c>
      <c r="I164" s="62">
        <f t="shared" si="216"/>
        <v>0</v>
      </c>
      <c r="J164" s="62">
        <f t="shared" si="216"/>
        <v>0</v>
      </c>
      <c r="K164" s="62">
        <f t="shared" si="216"/>
        <v>0</v>
      </c>
      <c r="L164" s="62">
        <f t="shared" si="216"/>
        <v>0</v>
      </c>
      <c r="M164" s="62">
        <f t="shared" si="216"/>
        <v>0</v>
      </c>
      <c r="N164" s="62">
        <f t="shared" si="216"/>
        <v>0</v>
      </c>
      <c r="O164" s="62">
        <f t="shared" si="216"/>
        <v>0</v>
      </c>
      <c r="P164" s="62">
        <f t="shared" si="216"/>
        <v>0</v>
      </c>
      <c r="Q164" s="62">
        <f t="shared" si="216"/>
        <v>0</v>
      </c>
      <c r="R164" s="62">
        <f t="shared" si="216"/>
        <v>0</v>
      </c>
      <c r="S164" s="62">
        <f t="shared" si="216"/>
        <v>0</v>
      </c>
      <c r="T164" s="62">
        <f t="shared" si="216"/>
        <v>0</v>
      </c>
      <c r="U164" s="62">
        <f t="shared" si="216"/>
        <v>0</v>
      </c>
      <c r="V164" s="62">
        <f t="shared" si="216"/>
        <v>0</v>
      </c>
      <c r="W164" s="62">
        <f t="shared" si="216"/>
        <v>0</v>
      </c>
      <c r="X164" s="62">
        <f t="shared" si="216"/>
        <v>0</v>
      </c>
      <c r="Y164" s="62">
        <f t="shared" si="216"/>
        <v>0</v>
      </c>
      <c r="Z164" s="62">
        <f t="shared" si="216"/>
        <v>0</v>
      </c>
      <c r="AA164" s="62">
        <f t="shared" si="216"/>
        <v>0</v>
      </c>
      <c r="AB164" s="62">
        <f t="shared" si="216"/>
        <v>0</v>
      </c>
      <c r="AC164" s="62">
        <f t="shared" si="216"/>
        <v>0</v>
      </c>
      <c r="AD164" s="62">
        <f t="shared" si="216"/>
        <v>0</v>
      </c>
      <c r="AE164" s="62">
        <f t="shared" si="216"/>
        <v>0</v>
      </c>
      <c r="AF164" s="62">
        <f t="shared" si="216"/>
        <v>0</v>
      </c>
      <c r="AG164" s="62">
        <f t="shared" si="216"/>
        <v>0</v>
      </c>
      <c r="AH164" s="62">
        <f t="shared" si="216"/>
        <v>0</v>
      </c>
      <c r="AI164" s="62">
        <f t="shared" si="216"/>
        <v>0</v>
      </c>
      <c r="AJ164" s="62">
        <f t="shared" si="216"/>
        <v>0</v>
      </c>
      <c r="AK164" s="62">
        <f t="shared" si="216"/>
        <v>0</v>
      </c>
      <c r="AL164" s="62">
        <f t="shared" si="216"/>
        <v>0</v>
      </c>
    </row>
    <row r="165" spans="3:38" hidden="1" outlineLevel="1">
      <c r="C165" s="43" t="s">
        <v>205</v>
      </c>
      <c r="D165" s="3"/>
      <c r="E165" s="3"/>
      <c r="F165" s="47" t="s">
        <v>46</v>
      </c>
      <c r="G165" s="62">
        <f t="shared" si="172"/>
        <v>0</v>
      </c>
      <c r="H165" s="62">
        <f>-H132</f>
        <v>0</v>
      </c>
      <c r="I165" s="62">
        <f t="shared" ref="I165:AL165" si="217">-I132</f>
        <v>0</v>
      </c>
      <c r="J165" s="62">
        <f t="shared" si="217"/>
        <v>0</v>
      </c>
      <c r="K165" s="62">
        <f t="shared" si="217"/>
        <v>0</v>
      </c>
      <c r="L165" s="62">
        <f t="shared" si="217"/>
        <v>0</v>
      </c>
      <c r="M165" s="62">
        <f t="shared" si="217"/>
        <v>0</v>
      </c>
      <c r="N165" s="62">
        <f t="shared" si="217"/>
        <v>0</v>
      </c>
      <c r="O165" s="62">
        <f t="shared" si="217"/>
        <v>0</v>
      </c>
      <c r="P165" s="62">
        <f t="shared" si="217"/>
        <v>0</v>
      </c>
      <c r="Q165" s="62">
        <f t="shared" si="217"/>
        <v>0</v>
      </c>
      <c r="R165" s="62">
        <f t="shared" si="217"/>
        <v>0</v>
      </c>
      <c r="S165" s="62">
        <f t="shared" si="217"/>
        <v>0</v>
      </c>
      <c r="T165" s="62">
        <f t="shared" si="217"/>
        <v>0</v>
      </c>
      <c r="U165" s="62">
        <f t="shared" si="217"/>
        <v>0</v>
      </c>
      <c r="V165" s="62">
        <f t="shared" si="217"/>
        <v>0</v>
      </c>
      <c r="W165" s="62">
        <f t="shared" si="217"/>
        <v>0</v>
      </c>
      <c r="X165" s="62">
        <f t="shared" si="217"/>
        <v>0</v>
      </c>
      <c r="Y165" s="62">
        <f t="shared" si="217"/>
        <v>0</v>
      </c>
      <c r="Z165" s="62">
        <f t="shared" si="217"/>
        <v>0</v>
      </c>
      <c r="AA165" s="62">
        <f t="shared" si="217"/>
        <v>0</v>
      </c>
      <c r="AB165" s="62">
        <f t="shared" si="217"/>
        <v>0</v>
      </c>
      <c r="AC165" s="62">
        <f t="shared" si="217"/>
        <v>0</v>
      </c>
      <c r="AD165" s="62">
        <f t="shared" si="217"/>
        <v>0</v>
      </c>
      <c r="AE165" s="62">
        <f t="shared" si="217"/>
        <v>0</v>
      </c>
      <c r="AF165" s="62">
        <f t="shared" si="217"/>
        <v>0</v>
      </c>
      <c r="AG165" s="62">
        <f t="shared" si="217"/>
        <v>0</v>
      </c>
      <c r="AH165" s="62">
        <f t="shared" si="217"/>
        <v>0</v>
      </c>
      <c r="AI165" s="62">
        <f t="shared" si="217"/>
        <v>0</v>
      </c>
      <c r="AJ165" s="62">
        <f t="shared" si="217"/>
        <v>0</v>
      </c>
      <c r="AK165" s="62">
        <f t="shared" si="217"/>
        <v>0</v>
      </c>
      <c r="AL165" s="62">
        <f t="shared" si="217"/>
        <v>0</v>
      </c>
    </row>
    <row r="166" spans="3:38" hidden="1" outlineLevel="1">
      <c r="C166" s="43" t="s">
        <v>122</v>
      </c>
      <c r="D166" s="3"/>
      <c r="E166" s="3"/>
      <c r="F166" s="47" t="s">
        <v>46</v>
      </c>
      <c r="G166" s="62">
        <f t="shared" si="172"/>
        <v>-0.5</v>
      </c>
      <c r="H166" s="62">
        <f t="shared" ref="H166:AL166" si="218">SUM(H150:H151)*$G$52</f>
        <v>0</v>
      </c>
      <c r="I166" s="62">
        <f t="shared" si="218"/>
        <v>0</v>
      </c>
      <c r="J166" s="62">
        <f t="shared" si="218"/>
        <v>0</v>
      </c>
      <c r="K166" s="62">
        <f t="shared" si="218"/>
        <v>0</v>
      </c>
      <c r="L166" s="62">
        <f t="shared" si="218"/>
        <v>0</v>
      </c>
      <c r="M166" s="62">
        <f t="shared" si="218"/>
        <v>0</v>
      </c>
      <c r="N166" s="62">
        <f t="shared" si="218"/>
        <v>-0.5</v>
      </c>
      <c r="O166" s="62">
        <f t="shared" si="218"/>
        <v>0</v>
      </c>
      <c r="P166" s="62">
        <f t="shared" si="218"/>
        <v>0</v>
      </c>
      <c r="Q166" s="62">
        <f t="shared" si="218"/>
        <v>0</v>
      </c>
      <c r="R166" s="62">
        <f t="shared" si="218"/>
        <v>0</v>
      </c>
      <c r="S166" s="62">
        <f t="shared" si="218"/>
        <v>0</v>
      </c>
      <c r="T166" s="62">
        <f t="shared" si="218"/>
        <v>0</v>
      </c>
      <c r="U166" s="62">
        <f t="shared" si="218"/>
        <v>0</v>
      </c>
      <c r="V166" s="62">
        <f t="shared" si="218"/>
        <v>0</v>
      </c>
      <c r="W166" s="62">
        <f t="shared" si="218"/>
        <v>0</v>
      </c>
      <c r="X166" s="62">
        <f t="shared" si="218"/>
        <v>0</v>
      </c>
      <c r="Y166" s="62">
        <f t="shared" si="218"/>
        <v>0</v>
      </c>
      <c r="Z166" s="62">
        <f t="shared" si="218"/>
        <v>0</v>
      </c>
      <c r="AA166" s="62">
        <f t="shared" si="218"/>
        <v>0</v>
      </c>
      <c r="AB166" s="62">
        <f t="shared" si="218"/>
        <v>0</v>
      </c>
      <c r="AC166" s="62">
        <f t="shared" si="218"/>
        <v>0</v>
      </c>
      <c r="AD166" s="62">
        <f t="shared" si="218"/>
        <v>0</v>
      </c>
      <c r="AE166" s="62">
        <f t="shared" si="218"/>
        <v>0</v>
      </c>
      <c r="AF166" s="62">
        <f t="shared" si="218"/>
        <v>0</v>
      </c>
      <c r="AG166" s="62">
        <f t="shared" si="218"/>
        <v>0</v>
      </c>
      <c r="AH166" s="62">
        <f t="shared" si="218"/>
        <v>0</v>
      </c>
      <c r="AI166" s="62">
        <f t="shared" si="218"/>
        <v>0</v>
      </c>
      <c r="AJ166" s="62">
        <f t="shared" si="218"/>
        <v>0</v>
      </c>
      <c r="AK166" s="62">
        <f t="shared" si="218"/>
        <v>0</v>
      </c>
      <c r="AL166" s="62">
        <f t="shared" si="218"/>
        <v>0</v>
      </c>
    </row>
    <row r="167" spans="3:38" hidden="1" outlineLevel="1">
      <c r="C167" s="65" t="s">
        <v>125</v>
      </c>
      <c r="D167" s="83"/>
      <c r="E167" s="83"/>
      <c r="F167" s="84" t="s">
        <v>46</v>
      </c>
      <c r="G167" s="85">
        <f t="shared" si="172"/>
        <v>-5.5</v>
      </c>
      <c r="H167" s="85">
        <f t="shared" ref="H167:AL167" si="219">SUM(H149:H151,H157:H166)</f>
        <v>0</v>
      </c>
      <c r="I167" s="85">
        <f t="shared" si="219"/>
        <v>0</v>
      </c>
      <c r="J167" s="85">
        <f t="shared" si="219"/>
        <v>0</v>
      </c>
      <c r="K167" s="85">
        <f t="shared" si="219"/>
        <v>0</v>
      </c>
      <c r="L167" s="85">
        <f t="shared" si="219"/>
        <v>0</v>
      </c>
      <c r="M167" s="85">
        <f t="shared" si="219"/>
        <v>0</v>
      </c>
      <c r="N167" s="85">
        <f t="shared" si="219"/>
        <v>-5.5</v>
      </c>
      <c r="O167" s="85">
        <f t="shared" si="219"/>
        <v>0</v>
      </c>
      <c r="P167" s="85">
        <f t="shared" si="219"/>
        <v>0</v>
      </c>
      <c r="Q167" s="85">
        <f t="shared" si="219"/>
        <v>0</v>
      </c>
      <c r="R167" s="85">
        <f t="shared" si="219"/>
        <v>0</v>
      </c>
      <c r="S167" s="85">
        <f t="shared" si="219"/>
        <v>0</v>
      </c>
      <c r="T167" s="85">
        <f t="shared" si="219"/>
        <v>0</v>
      </c>
      <c r="U167" s="85">
        <f t="shared" si="219"/>
        <v>0</v>
      </c>
      <c r="V167" s="85">
        <f t="shared" si="219"/>
        <v>0</v>
      </c>
      <c r="W167" s="85">
        <f t="shared" si="219"/>
        <v>0</v>
      </c>
      <c r="X167" s="85">
        <f t="shared" si="219"/>
        <v>0</v>
      </c>
      <c r="Y167" s="85">
        <f t="shared" si="219"/>
        <v>0</v>
      </c>
      <c r="Z167" s="85">
        <f t="shared" si="219"/>
        <v>0</v>
      </c>
      <c r="AA167" s="85">
        <f t="shared" si="219"/>
        <v>0</v>
      </c>
      <c r="AB167" s="85">
        <f t="shared" si="219"/>
        <v>0</v>
      </c>
      <c r="AC167" s="85">
        <f t="shared" si="219"/>
        <v>0</v>
      </c>
      <c r="AD167" s="85">
        <f t="shared" si="219"/>
        <v>0</v>
      </c>
      <c r="AE167" s="85">
        <f t="shared" si="219"/>
        <v>0</v>
      </c>
      <c r="AF167" s="85">
        <f t="shared" si="219"/>
        <v>0</v>
      </c>
      <c r="AG167" s="85">
        <f t="shared" si="219"/>
        <v>0</v>
      </c>
      <c r="AH167" s="85">
        <f t="shared" si="219"/>
        <v>0</v>
      </c>
      <c r="AI167" s="85">
        <f t="shared" si="219"/>
        <v>0</v>
      </c>
      <c r="AJ167" s="85">
        <f t="shared" si="219"/>
        <v>0</v>
      </c>
      <c r="AK167" s="85">
        <f t="shared" si="219"/>
        <v>0</v>
      </c>
      <c r="AL167" s="85">
        <f t="shared" si="219"/>
        <v>0</v>
      </c>
    </row>
    <row r="168" spans="3:38" hidden="1" outlineLevel="1">
      <c r="C168" s="65" t="s">
        <v>141</v>
      </c>
      <c r="D168" s="83"/>
      <c r="E168" s="83"/>
      <c r="F168" s="84" t="s">
        <v>142</v>
      </c>
      <c r="G168" s="85">
        <f>-IFERROR(SUMPRODUCT(H168:AL168,H145:AL145)/G145,0)</f>
        <v>0</v>
      </c>
      <c r="H168" s="85">
        <f t="shared" ref="H168:AL168" si="220">IFERROR(-SUM(H150:H151,H157:H166)/H145,0)*1000</f>
        <v>0</v>
      </c>
      <c r="I168" s="85">
        <f t="shared" si="220"/>
        <v>0</v>
      </c>
      <c r="J168" s="85">
        <f t="shared" si="220"/>
        <v>0</v>
      </c>
      <c r="K168" s="85">
        <f t="shared" si="220"/>
        <v>0</v>
      </c>
      <c r="L168" s="85">
        <f t="shared" si="220"/>
        <v>0</v>
      </c>
      <c r="M168" s="85">
        <f t="shared" si="220"/>
        <v>0</v>
      </c>
      <c r="N168" s="85">
        <f t="shared" si="220"/>
        <v>0</v>
      </c>
      <c r="O168" s="85">
        <f t="shared" si="220"/>
        <v>0</v>
      </c>
      <c r="P168" s="85">
        <f t="shared" si="220"/>
        <v>0</v>
      </c>
      <c r="Q168" s="85">
        <f t="shared" si="220"/>
        <v>0</v>
      </c>
      <c r="R168" s="85">
        <f t="shared" si="220"/>
        <v>0</v>
      </c>
      <c r="S168" s="85">
        <f t="shared" si="220"/>
        <v>0</v>
      </c>
      <c r="T168" s="85">
        <f t="shared" si="220"/>
        <v>0</v>
      </c>
      <c r="U168" s="85">
        <f t="shared" si="220"/>
        <v>0</v>
      </c>
      <c r="V168" s="85">
        <f t="shared" si="220"/>
        <v>0</v>
      </c>
      <c r="W168" s="85">
        <f t="shared" si="220"/>
        <v>0</v>
      </c>
      <c r="X168" s="85">
        <f t="shared" si="220"/>
        <v>0</v>
      </c>
      <c r="Y168" s="85">
        <f t="shared" si="220"/>
        <v>0</v>
      </c>
      <c r="Z168" s="85">
        <f t="shared" si="220"/>
        <v>0</v>
      </c>
      <c r="AA168" s="85">
        <f t="shared" si="220"/>
        <v>0</v>
      </c>
      <c r="AB168" s="85">
        <f t="shared" si="220"/>
        <v>0</v>
      </c>
      <c r="AC168" s="85">
        <f t="shared" si="220"/>
        <v>0</v>
      </c>
      <c r="AD168" s="85">
        <f t="shared" si="220"/>
        <v>0</v>
      </c>
      <c r="AE168" s="85">
        <f t="shared" si="220"/>
        <v>0</v>
      </c>
      <c r="AF168" s="85">
        <f t="shared" si="220"/>
        <v>0</v>
      </c>
      <c r="AG168" s="85">
        <f t="shared" si="220"/>
        <v>0</v>
      </c>
      <c r="AH168" s="85">
        <f t="shared" si="220"/>
        <v>0</v>
      </c>
      <c r="AI168" s="85">
        <f t="shared" si="220"/>
        <v>0</v>
      </c>
      <c r="AJ168" s="85">
        <f t="shared" si="220"/>
        <v>0</v>
      </c>
      <c r="AK168" s="85">
        <f t="shared" si="220"/>
        <v>0</v>
      </c>
      <c r="AL168" s="85">
        <f t="shared" si="220"/>
        <v>0</v>
      </c>
    </row>
    <row r="169" spans="3:38" hidden="1" outlineLevel="1">
      <c r="C169" s="65" t="s">
        <v>126</v>
      </c>
      <c r="D169" s="83"/>
      <c r="E169" s="83"/>
      <c r="F169" s="84" t="s">
        <v>46</v>
      </c>
      <c r="G169" s="86">
        <f>NPV($H$8,I167:AL167)+H167</f>
        <v>-4.10418468150145</v>
      </c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</row>
    <row r="170" spans="3:38" hidden="1" outlineLevel="1">
      <c r="C170" s="65" t="s">
        <v>190</v>
      </c>
      <c r="D170" s="83"/>
      <c r="E170" s="83"/>
      <c r="F170" s="84" t="s">
        <v>0</v>
      </c>
      <c r="G170" s="131" t="str">
        <f>IFERROR(IRR(H167:AL167),"na")</f>
        <v>na</v>
      </c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</row>
    <row r="171" spans="3:38" hidden="1" outlineLevel="1" collapsed="1">
      <c r="C171" s="59"/>
      <c r="D171" s="12"/>
      <c r="E171" s="12"/>
      <c r="F171" s="60"/>
      <c r="G171" s="72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</row>
    <row r="172" spans="3:38" collapsed="1">
      <c r="C172" s="90" t="s">
        <v>136</v>
      </c>
    </row>
    <row r="173" spans="3:38" hidden="1" outlineLevel="1">
      <c r="C173" s="34" t="s">
        <v>116</v>
      </c>
      <c r="D173" s="41"/>
      <c r="F173" s="74" t="s">
        <v>1</v>
      </c>
      <c r="G173" s="75" t="s">
        <v>21</v>
      </c>
      <c r="H173" s="44">
        <f>H$6</f>
        <v>2020</v>
      </c>
      <c r="I173" s="44">
        <f t="shared" ref="I173:AL173" si="221">I$6</f>
        <v>2021</v>
      </c>
      <c r="J173" s="44">
        <f t="shared" si="221"/>
        <v>2022</v>
      </c>
      <c r="K173" s="44">
        <f t="shared" si="221"/>
        <v>2023</v>
      </c>
      <c r="L173" s="44">
        <f t="shared" si="221"/>
        <v>2024</v>
      </c>
      <c r="M173" s="44">
        <f t="shared" si="221"/>
        <v>2025</v>
      </c>
      <c r="N173" s="44">
        <f t="shared" si="221"/>
        <v>2026</v>
      </c>
      <c r="O173" s="44">
        <f t="shared" si="221"/>
        <v>2027</v>
      </c>
      <c r="P173" s="44">
        <f t="shared" si="221"/>
        <v>2028</v>
      </c>
      <c r="Q173" s="44">
        <f t="shared" si="221"/>
        <v>2029</v>
      </c>
      <c r="R173" s="44">
        <f t="shared" si="221"/>
        <v>2030</v>
      </c>
      <c r="S173" s="44">
        <f t="shared" si="221"/>
        <v>2031</v>
      </c>
      <c r="T173" s="44">
        <f t="shared" si="221"/>
        <v>2032</v>
      </c>
      <c r="U173" s="44">
        <f t="shared" si="221"/>
        <v>2033</v>
      </c>
      <c r="V173" s="44">
        <f t="shared" si="221"/>
        <v>2034</v>
      </c>
      <c r="W173" s="44">
        <f t="shared" si="221"/>
        <v>2035</v>
      </c>
      <c r="X173" s="44">
        <f t="shared" si="221"/>
        <v>2036</v>
      </c>
      <c r="Y173" s="44">
        <f t="shared" si="221"/>
        <v>2037</v>
      </c>
      <c r="Z173" s="44">
        <f t="shared" si="221"/>
        <v>2038</v>
      </c>
      <c r="AA173" s="44">
        <f t="shared" si="221"/>
        <v>2039</v>
      </c>
      <c r="AB173" s="44">
        <f t="shared" si="221"/>
        <v>2040</v>
      </c>
      <c r="AC173" s="44">
        <f t="shared" si="221"/>
        <v>2041</v>
      </c>
      <c r="AD173" s="44">
        <f t="shared" si="221"/>
        <v>2042</v>
      </c>
      <c r="AE173" s="44">
        <f t="shared" si="221"/>
        <v>2043</v>
      </c>
      <c r="AF173" s="44">
        <f t="shared" si="221"/>
        <v>2044</v>
      </c>
      <c r="AG173" s="44">
        <f t="shared" si="221"/>
        <v>2045</v>
      </c>
      <c r="AH173" s="44">
        <f t="shared" si="221"/>
        <v>2046</v>
      </c>
      <c r="AI173" s="44">
        <f t="shared" si="221"/>
        <v>2047</v>
      </c>
      <c r="AJ173" s="44">
        <f t="shared" si="221"/>
        <v>2048</v>
      </c>
      <c r="AK173" s="44">
        <f t="shared" si="221"/>
        <v>2049</v>
      </c>
      <c r="AL173" s="44">
        <f t="shared" si="221"/>
        <v>2050</v>
      </c>
    </row>
    <row r="174" spans="3:38" hidden="1" outlineLevel="1">
      <c r="C174" s="43" t="s">
        <v>83</v>
      </c>
      <c r="D174" s="39" t="str">
        <f>INDEX(Permanent!$B$2:$B$69,MATCH($D74&amp;" "&amp;$E74,Permanent!$D$2:$D$69,FALSE)+$Q$25)</f>
        <v>Q1</v>
      </c>
      <c r="E174" s="39">
        <f>INDEX(Permanent!$C$2:$C$69,MATCH($D74&amp;" "&amp;$E74,Permanent!$D$2:$D$69,FALSE)+$Q$25)</f>
        <v>2020</v>
      </c>
      <c r="F174" s="47" t="s">
        <v>25</v>
      </c>
      <c r="G174" s="18">
        <f>SUM(H174:AL174)</f>
        <v>0</v>
      </c>
      <c r="H174" s="18">
        <f>IFERROR(($O$27/$O$28)*12*H175,0)</f>
        <v>0</v>
      </c>
      <c r="I174" s="18">
        <f t="shared" ref="I174" si="222">IFERROR(($O$27/$O$28)*12*I175,0)</f>
        <v>0</v>
      </c>
      <c r="J174" s="18">
        <f t="shared" ref="J174" si="223">IFERROR(($O$27/$O$28)*12*J175,0)</f>
        <v>0</v>
      </c>
      <c r="K174" s="18">
        <f t="shared" ref="K174" si="224">IFERROR(($O$27/$O$28)*12*K175,0)</f>
        <v>0</v>
      </c>
      <c r="L174" s="18">
        <f t="shared" ref="L174" si="225">IFERROR(($O$27/$O$28)*12*L175,0)</f>
        <v>0</v>
      </c>
      <c r="M174" s="18">
        <f t="shared" ref="M174" si="226">IFERROR(($O$27/$O$28)*12*M175,0)</f>
        <v>0</v>
      </c>
      <c r="N174" s="18">
        <f t="shared" ref="N174" si="227">IFERROR(($O$27/$O$28)*12*N175,0)</f>
        <v>0</v>
      </c>
      <c r="O174" s="18">
        <f t="shared" ref="O174" si="228">IFERROR(($O$27/$O$28)*12*O175,0)</f>
        <v>0</v>
      </c>
      <c r="P174" s="18">
        <f t="shared" ref="P174" si="229">IFERROR(($O$27/$O$28)*12*P175,0)</f>
        <v>0</v>
      </c>
      <c r="Q174" s="18">
        <f t="shared" ref="Q174" si="230">IFERROR(($O$27/$O$28)*12*Q175,0)</f>
        <v>0</v>
      </c>
      <c r="R174" s="18">
        <f t="shared" ref="R174" si="231">IFERROR(($O$27/$O$28)*12*R175,0)</f>
        <v>0</v>
      </c>
      <c r="S174" s="18">
        <f t="shared" ref="S174" si="232">IFERROR(($O$27/$O$28)*12*S175,0)</f>
        <v>0</v>
      </c>
      <c r="T174" s="18">
        <f t="shared" ref="T174" si="233">IFERROR(($O$27/$O$28)*12*T175,0)</f>
        <v>0</v>
      </c>
      <c r="U174" s="18">
        <f t="shared" ref="U174" si="234">IFERROR(($O$27/$O$28)*12*U175,0)</f>
        <v>0</v>
      </c>
      <c r="V174" s="18">
        <f t="shared" ref="V174" si="235">IFERROR(($O$27/$O$28)*12*V175,0)</f>
        <v>0</v>
      </c>
      <c r="W174" s="18">
        <f t="shared" ref="W174" si="236">IFERROR(($O$27/$O$28)*12*W175,0)</f>
        <v>0</v>
      </c>
      <c r="X174" s="18">
        <f t="shared" ref="X174" si="237">IFERROR(($O$27/$O$28)*12*X175,0)</f>
        <v>0</v>
      </c>
      <c r="Y174" s="18">
        <f t="shared" ref="Y174" si="238">IFERROR(($O$27/$O$28)*12*Y175,0)</f>
        <v>0</v>
      </c>
      <c r="Z174" s="18">
        <f t="shared" ref="Z174" si="239">IFERROR(($O$27/$O$28)*12*Z175,0)</f>
        <v>0</v>
      </c>
      <c r="AA174" s="18">
        <f t="shared" ref="AA174" si="240">IFERROR(($O$27/$O$28)*12*AA175,0)</f>
        <v>0</v>
      </c>
      <c r="AB174" s="18">
        <f t="shared" ref="AB174" si="241">IFERROR(($O$27/$O$28)*12*AB175,0)</f>
        <v>0</v>
      </c>
      <c r="AC174" s="18">
        <f t="shared" ref="AC174" si="242">IFERROR(($O$27/$O$28)*12*AC175,0)</f>
        <v>0</v>
      </c>
      <c r="AD174" s="18">
        <f t="shared" ref="AD174" si="243">IFERROR(($O$27/$O$28)*12*AD175,0)</f>
        <v>0</v>
      </c>
      <c r="AE174" s="18">
        <f t="shared" ref="AE174" si="244">IFERROR(($O$27/$O$28)*12*AE175,0)</f>
        <v>0</v>
      </c>
      <c r="AF174" s="18">
        <f t="shared" ref="AF174" si="245">IFERROR(($O$27/$O$28)*12*AF175,0)</f>
        <v>0</v>
      </c>
      <c r="AG174" s="18">
        <f t="shared" ref="AG174" si="246">IFERROR(($O$27/$O$28)*12*AG175,0)</f>
        <v>0</v>
      </c>
      <c r="AH174" s="18">
        <f t="shared" ref="AH174" si="247">IFERROR(($O$27/$O$28)*12*AH175,0)</f>
        <v>0</v>
      </c>
      <c r="AI174" s="18">
        <f t="shared" ref="AI174" si="248">IFERROR(($O$27/$O$28)*12*AI175,0)</f>
        <v>0</v>
      </c>
      <c r="AJ174" s="18">
        <f t="shared" ref="AJ174" si="249">IFERROR(($O$27/$O$28)*12*AJ175,0)</f>
        <v>0</v>
      </c>
      <c r="AK174" s="18">
        <f t="shared" ref="AK174" si="250">IFERROR(($O$27/$O$28)*12*AK175,0)</f>
        <v>0</v>
      </c>
      <c r="AL174" s="18">
        <f t="shared" ref="AL174" si="251">IFERROR(($O$27/$O$28)*12*AL175,0)</f>
        <v>0</v>
      </c>
    </row>
    <row r="175" spans="3:38" hidden="1" outlineLevel="1">
      <c r="C175" s="57" t="s">
        <v>60</v>
      </c>
      <c r="D175" s="3"/>
      <c r="E175" s="3"/>
      <c r="F175" s="47" t="s">
        <v>109</v>
      </c>
      <c r="G175" s="42"/>
      <c r="H175" s="42">
        <f>IF(H173=$E174,INDEX(Permanent!$E$2:$E$5,MATCH($D174,Permanent!$B$2:$B$5,FALSE)),IF(H173&gt;$E174,1,0))</f>
        <v>1</v>
      </c>
      <c r="I175" s="42">
        <f>IF(I173=$E174,INDEX(Permanent!$E$2:$E$5,MATCH($D174,Permanent!$B$2:$B$5,FALSE)),IF(I173&gt;$E174,1,0))</f>
        <v>1</v>
      </c>
      <c r="J175" s="42">
        <f>IF(J173=$E174,INDEX(Permanent!$E$2:$E$5,MATCH($D174,Permanent!$B$2:$B$5,FALSE)),IF(J173&gt;$E174,1,0))</f>
        <v>1</v>
      </c>
      <c r="K175" s="42">
        <f>IF(K173=$E174,INDEX(Permanent!$E$2:$E$5,MATCH($D174,Permanent!$B$2:$B$5,FALSE)),IF(K173&gt;$E174,1,0))</f>
        <v>1</v>
      </c>
      <c r="L175" s="42">
        <f>IF(L173=$E174,INDEX(Permanent!$E$2:$E$5,MATCH($D174,Permanent!$B$2:$B$5,FALSE)),IF(L173&gt;$E174,1,0))</f>
        <v>1</v>
      </c>
      <c r="M175" s="42">
        <f>IF(M173=$E174,INDEX(Permanent!$E$2:$E$5,MATCH($D174,Permanent!$B$2:$B$5,FALSE)),IF(M173&gt;$E174,1,0))</f>
        <v>1</v>
      </c>
      <c r="N175" s="42">
        <f>IF(N173=$E174,INDEX(Permanent!$E$2:$E$5,MATCH($D174,Permanent!$B$2:$B$5,FALSE)),IF(N173&gt;$E174,1,0))</f>
        <v>1</v>
      </c>
      <c r="O175" s="42">
        <f>IF(O173=$E174,INDEX(Permanent!$E$2:$E$5,MATCH($D174,Permanent!$B$2:$B$5,FALSE)),IF(O173&gt;$E174,1,0))</f>
        <v>1</v>
      </c>
      <c r="P175" s="42">
        <f>IF(P173=$E174,INDEX(Permanent!$E$2:$E$5,MATCH($D174,Permanent!$B$2:$B$5,FALSE)),IF(P173&gt;$E174,1,0))</f>
        <v>1</v>
      </c>
      <c r="Q175" s="42">
        <f>IF(Q173=$E174,INDEX(Permanent!$E$2:$E$5,MATCH($D174,Permanent!$B$2:$B$5,FALSE)),IF(Q173&gt;$E174,1,0))</f>
        <v>1</v>
      </c>
      <c r="R175" s="42">
        <f>IF(R173=$E174,INDEX(Permanent!$E$2:$E$5,MATCH($D174,Permanent!$B$2:$B$5,FALSE)),IF(R173&gt;$E174,1,0))</f>
        <v>1</v>
      </c>
      <c r="S175" s="42">
        <f>IF(S173=$E174,INDEX(Permanent!$E$2:$E$5,MATCH($D174,Permanent!$B$2:$B$5,FALSE)),IF(S173&gt;$E174,1,0))</f>
        <v>1</v>
      </c>
      <c r="T175" s="42">
        <f>IF(T173=$E174,INDEX(Permanent!$E$2:$E$5,MATCH($D174,Permanent!$B$2:$B$5,FALSE)),IF(T173&gt;$E174,1,0))</f>
        <v>1</v>
      </c>
      <c r="U175" s="42">
        <f>IF(U173=$E174,INDEX(Permanent!$E$2:$E$5,MATCH($D174,Permanent!$B$2:$B$5,FALSE)),IF(U173&gt;$E174,1,0))</f>
        <v>1</v>
      </c>
      <c r="V175" s="42">
        <f>IF(V173=$E174,INDEX(Permanent!$E$2:$E$5,MATCH($D174,Permanent!$B$2:$B$5,FALSE)),IF(V173&gt;$E174,1,0))</f>
        <v>1</v>
      </c>
      <c r="W175" s="42">
        <f>IF(W173=$E174,INDEX(Permanent!$E$2:$E$5,MATCH($D174,Permanent!$B$2:$B$5,FALSE)),IF(W173&gt;$E174,1,0))</f>
        <v>1</v>
      </c>
      <c r="X175" s="42">
        <f>IF(X173=$E174,INDEX(Permanent!$E$2:$E$5,MATCH($D174,Permanent!$B$2:$B$5,FALSE)),IF(X173&gt;$E174,1,0))</f>
        <v>1</v>
      </c>
      <c r="Y175" s="42">
        <f>IF(Y173=$E174,INDEX(Permanent!$E$2:$E$5,MATCH($D174,Permanent!$B$2:$B$5,FALSE)),IF(Y173&gt;$E174,1,0))</f>
        <v>1</v>
      </c>
      <c r="Z175" s="42">
        <f>IF(Z173=$E174,INDEX(Permanent!$E$2:$E$5,MATCH($D174,Permanent!$B$2:$B$5,FALSE)),IF(Z173&gt;$E174,1,0))</f>
        <v>1</v>
      </c>
      <c r="AA175" s="42">
        <f>IF(AA173=$E174,INDEX(Permanent!$E$2:$E$5,MATCH($D174,Permanent!$B$2:$B$5,FALSE)),IF(AA173&gt;$E174,1,0))</f>
        <v>1</v>
      </c>
      <c r="AB175" s="42">
        <f>IF(AB173=$E174,INDEX(Permanent!$E$2:$E$5,MATCH($D174,Permanent!$B$2:$B$5,FALSE)),IF(AB173&gt;$E174,1,0))</f>
        <v>1</v>
      </c>
      <c r="AC175" s="42">
        <f>IF(AC173=$E174,INDEX(Permanent!$E$2:$E$5,MATCH($D174,Permanent!$B$2:$B$5,FALSE)),IF(AC173&gt;$E174,1,0))</f>
        <v>1</v>
      </c>
      <c r="AD175" s="42">
        <f>IF(AD173=$E174,INDEX(Permanent!$E$2:$E$5,MATCH($D174,Permanent!$B$2:$B$5,FALSE)),IF(AD173&gt;$E174,1,0))</f>
        <v>1</v>
      </c>
      <c r="AE175" s="42">
        <f>IF(AE173=$E174,INDEX(Permanent!$E$2:$E$5,MATCH($D174,Permanent!$B$2:$B$5,FALSE)),IF(AE173&gt;$E174,1,0))</f>
        <v>1</v>
      </c>
      <c r="AF175" s="42">
        <f>IF(AF173=$E174,INDEX(Permanent!$E$2:$E$5,MATCH($D174,Permanent!$B$2:$B$5,FALSE)),IF(AF173&gt;$E174,1,0))</f>
        <v>1</v>
      </c>
      <c r="AG175" s="42">
        <f>IF(AG173=$E174,INDEX(Permanent!$E$2:$E$5,MATCH($D174,Permanent!$B$2:$B$5,FALSE)),IF(AG173&gt;$E174,1,0))</f>
        <v>1</v>
      </c>
      <c r="AH175" s="42">
        <f>IF(AH173=$E174,INDEX(Permanent!$E$2:$E$5,MATCH($D174,Permanent!$B$2:$B$5,FALSE)),IF(AH173&gt;$E174,1,0))</f>
        <v>1</v>
      </c>
      <c r="AI175" s="42">
        <f>IF(AI173=$E174,INDEX(Permanent!$E$2:$E$5,MATCH($D174,Permanent!$B$2:$B$5,FALSE)),IF(AI173&gt;$E174,1,0))</f>
        <v>1</v>
      </c>
      <c r="AJ175" s="42">
        <f>IF(AJ173=$E174,INDEX(Permanent!$E$2:$E$5,MATCH($D174,Permanent!$B$2:$B$5,FALSE)),IF(AJ173&gt;$E174,1,0))</f>
        <v>1</v>
      </c>
      <c r="AK175" s="42">
        <f>IF(AK173=$E174,INDEX(Permanent!$E$2:$E$5,MATCH($D174,Permanent!$B$2:$B$5,FALSE)),IF(AK173&gt;$E174,1,0))</f>
        <v>1</v>
      </c>
      <c r="AL175" s="42">
        <f>IF(AL173=$E174,INDEX(Permanent!$E$2:$E$5,MATCH($D174,Permanent!$B$2:$B$5,FALSE)),IF(AL173&gt;$E174,1,0))</f>
        <v>1</v>
      </c>
    </row>
    <row r="176" spans="3:38" hidden="1" outlineLevel="1">
      <c r="C176" s="43" t="s">
        <v>85</v>
      </c>
      <c r="D176" s="39" t="str">
        <f>INDEX(Permanent!$B$2:$B$69,MATCH(D174&amp;" "&amp;E174,Permanent!$D$2:$D$69,FALSE)+$Q$36+ROUND($Q$28/3,0))</f>
        <v>Q1</v>
      </c>
      <c r="E176" s="39">
        <f>INDEX(Permanent!$C$2:$C$69,MATCH(D174&amp;" "&amp;E174,Permanent!$D$2:$D$69,FALSE)+$Q$36+ROUND($Q$28/3,0))</f>
        <v>2020</v>
      </c>
      <c r="F176" s="47" t="s">
        <v>25</v>
      </c>
      <c r="G176" s="18">
        <f>SUM(H176:AL176)</f>
        <v>0</v>
      </c>
      <c r="H176" s="18">
        <f>IFERROR(($O$38/$O$39)*12*H177,0)</f>
        <v>0</v>
      </c>
      <c r="I176" s="18">
        <f t="shared" ref="I176" si="252">IFERROR(($O$38/$O$39)*12*I177,0)</f>
        <v>0</v>
      </c>
      <c r="J176" s="18">
        <f t="shared" ref="J176" si="253">IFERROR(($O$38/$O$39)*12*J177,0)</f>
        <v>0</v>
      </c>
      <c r="K176" s="18">
        <f t="shared" ref="K176" si="254">IFERROR(($O$38/$O$39)*12*K177,0)</f>
        <v>0</v>
      </c>
      <c r="L176" s="18">
        <f t="shared" ref="L176" si="255">IFERROR(($O$38/$O$39)*12*L177,0)</f>
        <v>0</v>
      </c>
      <c r="M176" s="18">
        <f t="shared" ref="M176" si="256">IFERROR(($O$38/$O$39)*12*M177,0)</f>
        <v>0</v>
      </c>
      <c r="N176" s="18">
        <f t="shared" ref="N176" si="257">IFERROR(($O$38/$O$39)*12*N177,0)</f>
        <v>0</v>
      </c>
      <c r="O176" s="18">
        <f t="shared" ref="O176" si="258">IFERROR(($O$38/$O$39)*12*O177,0)</f>
        <v>0</v>
      </c>
      <c r="P176" s="18">
        <f t="shared" ref="P176" si="259">IFERROR(($O$38/$O$39)*12*P177,0)</f>
        <v>0</v>
      </c>
      <c r="Q176" s="18">
        <f t="shared" ref="Q176" si="260">IFERROR(($O$38/$O$39)*12*Q177,0)</f>
        <v>0</v>
      </c>
      <c r="R176" s="18">
        <f t="shared" ref="R176" si="261">IFERROR(($O$38/$O$39)*12*R177,0)</f>
        <v>0</v>
      </c>
      <c r="S176" s="18">
        <f t="shared" ref="S176" si="262">IFERROR(($O$38/$O$39)*12*S177,0)</f>
        <v>0</v>
      </c>
      <c r="T176" s="18">
        <f t="shared" ref="T176" si="263">IFERROR(($O$38/$O$39)*12*T177,0)</f>
        <v>0</v>
      </c>
      <c r="U176" s="18">
        <f t="shared" ref="U176" si="264">IFERROR(($O$38/$O$39)*12*U177,0)</f>
        <v>0</v>
      </c>
      <c r="V176" s="18">
        <f t="shared" ref="V176" si="265">IFERROR(($O$38/$O$39)*12*V177,0)</f>
        <v>0</v>
      </c>
      <c r="W176" s="18">
        <f t="shared" ref="W176" si="266">IFERROR(($O$38/$O$39)*12*W177,0)</f>
        <v>0</v>
      </c>
      <c r="X176" s="18">
        <f t="shared" ref="X176" si="267">IFERROR(($O$38/$O$39)*12*X177,0)</f>
        <v>0</v>
      </c>
      <c r="Y176" s="18">
        <f t="shared" ref="Y176" si="268">IFERROR(($O$38/$O$39)*12*Y177,0)</f>
        <v>0</v>
      </c>
      <c r="Z176" s="18">
        <f t="shared" ref="Z176" si="269">IFERROR(($O$38/$O$39)*12*Z177,0)</f>
        <v>0</v>
      </c>
      <c r="AA176" s="18">
        <f t="shared" ref="AA176" si="270">IFERROR(($O$38/$O$39)*12*AA177,0)</f>
        <v>0</v>
      </c>
      <c r="AB176" s="18">
        <f t="shared" ref="AB176" si="271">IFERROR(($O$38/$O$39)*12*AB177,0)</f>
        <v>0</v>
      </c>
      <c r="AC176" s="18">
        <f t="shared" ref="AC176" si="272">IFERROR(($O$38/$O$39)*12*AC177,0)</f>
        <v>0</v>
      </c>
      <c r="AD176" s="18">
        <f t="shared" ref="AD176" si="273">IFERROR(($O$38/$O$39)*12*AD177,0)</f>
        <v>0</v>
      </c>
      <c r="AE176" s="18">
        <f t="shared" ref="AE176" si="274">IFERROR(($O$38/$O$39)*12*AE177,0)</f>
        <v>0</v>
      </c>
      <c r="AF176" s="18">
        <f t="shared" ref="AF176" si="275">IFERROR(($O$38/$O$39)*12*AF177,0)</f>
        <v>0</v>
      </c>
      <c r="AG176" s="18">
        <f t="shared" ref="AG176" si="276">IFERROR(($O$38/$O$39)*12*AG177,0)</f>
        <v>0</v>
      </c>
      <c r="AH176" s="18">
        <f t="shared" ref="AH176" si="277">IFERROR(($O$38/$O$39)*12*AH177,0)</f>
        <v>0</v>
      </c>
      <c r="AI176" s="18">
        <f t="shared" ref="AI176" si="278">IFERROR(($O$38/$O$39)*12*AI177,0)</f>
        <v>0</v>
      </c>
      <c r="AJ176" s="18">
        <f t="shared" ref="AJ176" si="279">IFERROR(($O$38/$O$39)*12*AJ177,0)</f>
        <v>0</v>
      </c>
      <c r="AK176" s="18">
        <f t="shared" ref="AK176" si="280">IFERROR(($O$38/$O$39)*12*AK177,0)</f>
        <v>0</v>
      </c>
      <c r="AL176" s="18">
        <f t="shared" ref="AL176" si="281">IFERROR(($O$38/$O$39)*12*AL177,0)</f>
        <v>0</v>
      </c>
    </row>
    <row r="177" spans="3:38" hidden="1" outlineLevel="1">
      <c r="C177" s="57" t="s">
        <v>60</v>
      </c>
      <c r="D177" s="3"/>
      <c r="E177" s="3"/>
      <c r="F177" s="47" t="s">
        <v>109</v>
      </c>
      <c r="G177" s="42"/>
      <c r="H177" s="42">
        <f>IF(H173=$E176,INDEX(Permanent!$E$2:$E$5,MATCH($D176,Permanent!$B$2:$B$5,FALSE)),IF(H173&gt;$E176,1,0))</f>
        <v>1</v>
      </c>
      <c r="I177" s="42">
        <f>IF(I173=$E176,INDEX(Permanent!$E$2:$E$5,MATCH($D176,Permanent!$B$2:$B$5,FALSE)),IF(I173&gt;$E176,1,0))</f>
        <v>1</v>
      </c>
      <c r="J177" s="42">
        <f>IF(J173=$E176,INDEX(Permanent!$E$2:$E$5,MATCH($D176,Permanent!$B$2:$B$5,FALSE)),IF(J173&gt;$E176,1,0))</f>
        <v>1</v>
      </c>
      <c r="K177" s="42">
        <f>IF(K173=$E176,INDEX(Permanent!$E$2:$E$5,MATCH($D176,Permanent!$B$2:$B$5,FALSE)),IF(K173&gt;$E176,1,0))</f>
        <v>1</v>
      </c>
      <c r="L177" s="42">
        <f>IF(L173=$E176,INDEX(Permanent!$E$2:$E$5,MATCH($D176,Permanent!$B$2:$B$5,FALSE)),IF(L173&gt;$E176,1,0))</f>
        <v>1</v>
      </c>
      <c r="M177" s="42">
        <f>IF(M173=$E176,INDEX(Permanent!$E$2:$E$5,MATCH($D176,Permanent!$B$2:$B$5,FALSE)),IF(M173&gt;$E176,1,0))</f>
        <v>1</v>
      </c>
      <c r="N177" s="42">
        <f>IF(N173=$E176,INDEX(Permanent!$E$2:$E$5,MATCH($D176,Permanent!$B$2:$B$5,FALSE)),IF(N173&gt;$E176,1,0))</f>
        <v>1</v>
      </c>
      <c r="O177" s="42">
        <f>IF(O173=$E176,INDEX(Permanent!$E$2:$E$5,MATCH($D176,Permanent!$B$2:$B$5,FALSE)),IF(O173&gt;$E176,1,0))</f>
        <v>1</v>
      </c>
      <c r="P177" s="42">
        <f>IF(P173=$E176,INDEX(Permanent!$E$2:$E$5,MATCH($D176,Permanent!$B$2:$B$5,FALSE)),IF(P173&gt;$E176,1,0))</f>
        <v>1</v>
      </c>
      <c r="Q177" s="42">
        <f>IF(Q173=$E176,INDEX(Permanent!$E$2:$E$5,MATCH($D176,Permanent!$B$2:$B$5,FALSE)),IF(Q173&gt;$E176,1,0))</f>
        <v>1</v>
      </c>
      <c r="R177" s="42">
        <f>IF(R173=$E176,INDEX(Permanent!$E$2:$E$5,MATCH($D176,Permanent!$B$2:$B$5,FALSE)),IF(R173&gt;$E176,1,0))</f>
        <v>1</v>
      </c>
      <c r="S177" s="42">
        <f>IF(S173=$E176,INDEX(Permanent!$E$2:$E$5,MATCH($D176,Permanent!$B$2:$B$5,FALSE)),IF(S173&gt;$E176,1,0))</f>
        <v>1</v>
      </c>
      <c r="T177" s="42">
        <f>IF(T173=$E176,INDEX(Permanent!$E$2:$E$5,MATCH($D176,Permanent!$B$2:$B$5,FALSE)),IF(T173&gt;$E176,1,0))</f>
        <v>1</v>
      </c>
      <c r="U177" s="42">
        <f>IF(U173=$E176,INDEX(Permanent!$E$2:$E$5,MATCH($D176,Permanent!$B$2:$B$5,FALSE)),IF(U173&gt;$E176,1,0))</f>
        <v>1</v>
      </c>
      <c r="V177" s="42">
        <f>IF(V173=$E176,INDEX(Permanent!$E$2:$E$5,MATCH($D176,Permanent!$B$2:$B$5,FALSE)),IF(V173&gt;$E176,1,0))</f>
        <v>1</v>
      </c>
      <c r="W177" s="42">
        <f>IF(W173=$E176,INDEX(Permanent!$E$2:$E$5,MATCH($D176,Permanent!$B$2:$B$5,FALSE)),IF(W173&gt;$E176,1,0))</f>
        <v>1</v>
      </c>
      <c r="X177" s="42">
        <f>IF(X173=$E176,INDEX(Permanent!$E$2:$E$5,MATCH($D176,Permanent!$B$2:$B$5,FALSE)),IF(X173&gt;$E176,1,0))</f>
        <v>1</v>
      </c>
      <c r="Y177" s="42">
        <f>IF(Y173=$E176,INDEX(Permanent!$E$2:$E$5,MATCH($D176,Permanent!$B$2:$B$5,FALSE)),IF(Y173&gt;$E176,1,0))</f>
        <v>1</v>
      </c>
      <c r="Z177" s="42">
        <f>IF(Z173=$E176,INDEX(Permanent!$E$2:$E$5,MATCH($D176,Permanent!$B$2:$B$5,FALSE)),IF(Z173&gt;$E176,1,0))</f>
        <v>1</v>
      </c>
      <c r="AA177" s="42">
        <f>IF(AA173=$E176,INDEX(Permanent!$E$2:$E$5,MATCH($D176,Permanent!$B$2:$B$5,FALSE)),IF(AA173&gt;$E176,1,0))</f>
        <v>1</v>
      </c>
      <c r="AB177" s="42">
        <f>IF(AB173=$E176,INDEX(Permanent!$E$2:$E$5,MATCH($D176,Permanent!$B$2:$B$5,FALSE)),IF(AB173&gt;$E176,1,0))</f>
        <v>1</v>
      </c>
      <c r="AC177" s="42">
        <f>IF(AC173=$E176,INDEX(Permanent!$E$2:$E$5,MATCH($D176,Permanent!$B$2:$B$5,FALSE)),IF(AC173&gt;$E176,1,0))</f>
        <v>1</v>
      </c>
      <c r="AD177" s="42">
        <f>IF(AD173=$E176,INDEX(Permanent!$E$2:$E$5,MATCH($D176,Permanent!$B$2:$B$5,FALSE)),IF(AD173&gt;$E176,1,0))</f>
        <v>1</v>
      </c>
      <c r="AE177" s="42">
        <f>IF(AE173=$E176,INDEX(Permanent!$E$2:$E$5,MATCH($D176,Permanent!$B$2:$B$5,FALSE)),IF(AE173&gt;$E176,1,0))</f>
        <v>1</v>
      </c>
      <c r="AF177" s="42">
        <f>IF(AF173=$E176,INDEX(Permanent!$E$2:$E$5,MATCH($D176,Permanent!$B$2:$B$5,FALSE)),IF(AF173&gt;$E176,1,0))</f>
        <v>1</v>
      </c>
      <c r="AG177" s="42">
        <f>IF(AG173=$E176,INDEX(Permanent!$E$2:$E$5,MATCH($D176,Permanent!$B$2:$B$5,FALSE)),IF(AG173&gt;$E176,1,0))</f>
        <v>1</v>
      </c>
      <c r="AH177" s="42">
        <f>IF(AH173=$E176,INDEX(Permanent!$E$2:$E$5,MATCH($D176,Permanent!$B$2:$B$5,FALSE)),IF(AH173&gt;$E176,1,0))</f>
        <v>1</v>
      </c>
      <c r="AI177" s="42">
        <f>IF(AI173=$E176,INDEX(Permanent!$E$2:$E$5,MATCH($D176,Permanent!$B$2:$B$5,FALSE)),IF(AI173&gt;$E176,1,0))</f>
        <v>1</v>
      </c>
      <c r="AJ177" s="42">
        <f>IF(AJ173=$E176,INDEX(Permanent!$E$2:$E$5,MATCH($D176,Permanent!$B$2:$B$5,FALSE)),IF(AJ173&gt;$E176,1,0))</f>
        <v>1</v>
      </c>
      <c r="AK177" s="42">
        <f>IF(AK173=$E176,INDEX(Permanent!$E$2:$E$5,MATCH($D176,Permanent!$B$2:$B$5,FALSE)),IF(AK173&gt;$E176,1,0))</f>
        <v>1</v>
      </c>
      <c r="AL177" s="42">
        <f>IF(AL173=$E176,INDEX(Permanent!$E$2:$E$5,MATCH($D176,Permanent!$B$2:$B$5,FALSE)),IF(AL173&gt;$E176,1,0))</f>
        <v>1</v>
      </c>
    </row>
    <row r="178" spans="3:38" hidden="1" outlineLevel="1">
      <c r="C178" s="43" t="s">
        <v>203</v>
      </c>
      <c r="D178" s="3"/>
      <c r="E178" s="3"/>
      <c r="F178" s="47" t="s">
        <v>46</v>
      </c>
      <c r="G178" s="18">
        <f>SUM(H178:AL178)</f>
        <v>0</v>
      </c>
      <c r="H178" s="62">
        <f>IFERROR(H179/$G179*$O$33,0)</f>
        <v>0</v>
      </c>
      <c r="I178" s="62">
        <f t="shared" ref="I178:AL178" si="282">IFERROR(I179/$G179*$O$33,0)</f>
        <v>0</v>
      </c>
      <c r="J178" s="62">
        <f t="shared" si="282"/>
        <v>0</v>
      </c>
      <c r="K178" s="62">
        <f t="shared" si="282"/>
        <v>0</v>
      </c>
      <c r="L178" s="62">
        <f t="shared" si="282"/>
        <v>0</v>
      </c>
      <c r="M178" s="62">
        <f t="shared" si="282"/>
        <v>0</v>
      </c>
      <c r="N178" s="62">
        <f t="shared" si="282"/>
        <v>0</v>
      </c>
      <c r="O178" s="62">
        <f t="shared" si="282"/>
        <v>0</v>
      </c>
      <c r="P178" s="62">
        <f t="shared" si="282"/>
        <v>0</v>
      </c>
      <c r="Q178" s="62">
        <f t="shared" si="282"/>
        <v>0</v>
      </c>
      <c r="R178" s="62">
        <f t="shared" si="282"/>
        <v>0</v>
      </c>
      <c r="S178" s="62">
        <f t="shared" si="282"/>
        <v>0</v>
      </c>
      <c r="T178" s="62">
        <f t="shared" si="282"/>
        <v>0</v>
      </c>
      <c r="U178" s="62">
        <f t="shared" si="282"/>
        <v>0</v>
      </c>
      <c r="V178" s="62">
        <f t="shared" si="282"/>
        <v>0</v>
      </c>
      <c r="W178" s="62">
        <f t="shared" si="282"/>
        <v>0</v>
      </c>
      <c r="X178" s="62">
        <f t="shared" si="282"/>
        <v>0</v>
      </c>
      <c r="Y178" s="62">
        <f t="shared" si="282"/>
        <v>0</v>
      </c>
      <c r="Z178" s="62">
        <f t="shared" si="282"/>
        <v>0</v>
      </c>
      <c r="AA178" s="62">
        <f t="shared" si="282"/>
        <v>0</v>
      </c>
      <c r="AB178" s="62">
        <f t="shared" si="282"/>
        <v>0</v>
      </c>
      <c r="AC178" s="62">
        <f t="shared" si="282"/>
        <v>0</v>
      </c>
      <c r="AD178" s="62">
        <f t="shared" si="282"/>
        <v>0</v>
      </c>
      <c r="AE178" s="62">
        <f t="shared" si="282"/>
        <v>0</v>
      </c>
      <c r="AF178" s="62">
        <f t="shared" si="282"/>
        <v>0</v>
      </c>
      <c r="AG178" s="62">
        <f t="shared" si="282"/>
        <v>0</v>
      </c>
      <c r="AH178" s="62">
        <f t="shared" si="282"/>
        <v>0</v>
      </c>
      <c r="AI178" s="62">
        <f t="shared" si="282"/>
        <v>0</v>
      </c>
      <c r="AJ178" s="62">
        <f t="shared" si="282"/>
        <v>0</v>
      </c>
      <c r="AK178" s="62">
        <f t="shared" si="282"/>
        <v>0</v>
      </c>
      <c r="AL178" s="62">
        <f t="shared" si="282"/>
        <v>0</v>
      </c>
    </row>
    <row r="179" spans="3:38" hidden="1" outlineLevel="1">
      <c r="C179" s="57" t="s">
        <v>204</v>
      </c>
      <c r="D179" s="39" t="str">
        <f>INDEX(Permanent!$B$2:$B$69,MATCH(D181&amp;" "&amp;E181,Permanent!$D$2:$D$69,FALSE)-$Q$30)</f>
        <v>Q1</v>
      </c>
      <c r="E179" s="39">
        <f>INDEX(Permanent!$C$2:$C$69,MATCH(D181&amp;" "&amp;E181,Permanent!$D$2:$D$69,FALSE)-$Q$30)</f>
        <v>2020</v>
      </c>
      <c r="F179" s="47" t="s">
        <v>109</v>
      </c>
      <c r="G179" s="18">
        <f>SUM(H179:AL179)</f>
        <v>1</v>
      </c>
      <c r="H179" s="42">
        <f>IF(H173=$E179,INDEX(Permanent!$E$2:$E$5,MATCH($D179,Permanent!$B$2:$B$5,FALSE)),IF(AND(H173&gt;$E179,K180&gt;0),1,0))</f>
        <v>1</v>
      </c>
      <c r="I179" s="42">
        <f>IF(I173=$E179,INDEX(Permanent!$E$2:$E$5,MATCH($D179,Permanent!$B$2:$B$5,FALSE)),IF(AND(I173&gt;$E179,L180&gt;0),1,0))</f>
        <v>0</v>
      </c>
      <c r="J179" s="42">
        <f>IF(J173=$E179,INDEX(Permanent!$E$2:$E$5,MATCH($D179,Permanent!$B$2:$B$5,FALSE)),IF(AND(J173&gt;$E179,M180&gt;0),1,0))</f>
        <v>0</v>
      </c>
      <c r="K179" s="42">
        <f>IF(K173=$E179,INDEX(Permanent!$E$2:$E$5,MATCH($D179,Permanent!$B$2:$B$5,FALSE)),IF(AND(K173&gt;$E179,N180&gt;0),1,0))</f>
        <v>0</v>
      </c>
      <c r="L179" s="42">
        <f>IF(L173=$E179,INDEX(Permanent!$E$2:$E$5,MATCH($D179,Permanent!$B$2:$B$5,FALSE)),IF(AND(L173&gt;$E179,O180&gt;0),1,0))</f>
        <v>0</v>
      </c>
      <c r="M179" s="42">
        <f>IF(M173=$E179,INDEX(Permanent!$E$2:$E$5,MATCH($D179,Permanent!$B$2:$B$5,FALSE)),IF(AND(M173&gt;$E179,P180&gt;0),1,0))</f>
        <v>0</v>
      </c>
      <c r="N179" s="42">
        <f>IF(N173=$E179,INDEX(Permanent!$E$2:$E$5,MATCH($D179,Permanent!$B$2:$B$5,FALSE)),IF(AND(N173&gt;$E179,Q180&gt;0),1,0))</f>
        <v>0</v>
      </c>
      <c r="O179" s="42">
        <f>IF(O173=$E179,INDEX(Permanent!$E$2:$E$5,MATCH($D179,Permanent!$B$2:$B$5,FALSE)),IF(AND(O173&gt;$E179,R180&gt;0),1,0))</f>
        <v>0</v>
      </c>
      <c r="P179" s="42">
        <f>IF(P173=$E179,INDEX(Permanent!$E$2:$E$5,MATCH($D179,Permanent!$B$2:$B$5,FALSE)),IF(AND(P173&gt;$E179,S180&gt;0),1,0))</f>
        <v>0</v>
      </c>
      <c r="Q179" s="42">
        <f>IF(Q173=$E179,INDEX(Permanent!$E$2:$E$5,MATCH($D179,Permanent!$B$2:$B$5,FALSE)),IF(AND(Q173&gt;$E179,T180&gt;0),1,0))</f>
        <v>0</v>
      </c>
      <c r="R179" s="42">
        <f>IF(R173=$E179,INDEX(Permanent!$E$2:$E$5,MATCH($D179,Permanent!$B$2:$B$5,FALSE)),IF(AND(R173&gt;$E179,U180&gt;0),1,0))</f>
        <v>0</v>
      </c>
      <c r="S179" s="42">
        <f>IF(S173=$E179,INDEX(Permanent!$E$2:$E$5,MATCH($D179,Permanent!$B$2:$B$5,FALSE)),IF(AND(S173&gt;$E179,V180&gt;0),1,0))</f>
        <v>0</v>
      </c>
      <c r="T179" s="42">
        <f>IF(T173=$E179,INDEX(Permanent!$E$2:$E$5,MATCH($D179,Permanent!$B$2:$B$5,FALSE)),IF(AND(T173&gt;$E179,W180&gt;0),1,0))</f>
        <v>0</v>
      </c>
      <c r="U179" s="42">
        <f>IF(U173=$E179,INDEX(Permanent!$E$2:$E$5,MATCH($D179,Permanent!$B$2:$B$5,FALSE)),IF(AND(U173&gt;$E179,X180&gt;0),1,0))</f>
        <v>0</v>
      </c>
      <c r="V179" s="42">
        <f>IF(V173=$E179,INDEX(Permanent!$E$2:$E$5,MATCH($D179,Permanent!$B$2:$B$5,FALSE)),IF(AND(V173&gt;$E179,Y180&gt;0),1,0))</f>
        <v>0</v>
      </c>
      <c r="W179" s="42">
        <f>IF(W173=$E179,INDEX(Permanent!$E$2:$E$5,MATCH($D179,Permanent!$B$2:$B$5,FALSE)),IF(AND(W173&gt;$E179,Z180&gt;0),1,0))</f>
        <v>0</v>
      </c>
      <c r="X179" s="42">
        <f>IF(X173=$E179,INDEX(Permanent!$E$2:$E$5,MATCH($D179,Permanent!$B$2:$B$5,FALSE)),IF(AND(X173&gt;$E179,AA180&gt;0),1,0))</f>
        <v>0</v>
      </c>
      <c r="Y179" s="42">
        <f>IF(Y173=$E179,INDEX(Permanent!$E$2:$E$5,MATCH($D179,Permanent!$B$2:$B$5,FALSE)),IF(AND(Y173&gt;$E179,AB180&gt;0),1,0))</f>
        <v>0</v>
      </c>
      <c r="Z179" s="42">
        <f>IF(Z173=$E179,INDEX(Permanent!$E$2:$E$5,MATCH($D179,Permanent!$B$2:$B$5,FALSE)),IF(AND(Z173&gt;$E179,AC180&gt;0),1,0))</f>
        <v>0</v>
      </c>
      <c r="AA179" s="42">
        <f>IF(AA173=$E179,INDEX(Permanent!$E$2:$E$5,MATCH($D179,Permanent!$B$2:$B$5,FALSE)),IF(AND(AA173&gt;$E179,AD180&gt;0),1,0))</f>
        <v>0</v>
      </c>
      <c r="AB179" s="42">
        <f>IF(AB173=$E179,INDEX(Permanent!$E$2:$E$5,MATCH($D179,Permanent!$B$2:$B$5,FALSE)),IF(AND(AB173&gt;$E179,AE180&gt;0),1,0))</f>
        <v>0</v>
      </c>
      <c r="AC179" s="42">
        <f>IF(AC173=$E179,INDEX(Permanent!$E$2:$E$5,MATCH($D179,Permanent!$B$2:$B$5,FALSE)),IF(AND(AC173&gt;$E179,AF180&gt;0),1,0))</f>
        <v>0</v>
      </c>
      <c r="AD179" s="42">
        <f>IF(AD173=$E179,INDEX(Permanent!$E$2:$E$5,MATCH($D179,Permanent!$B$2:$B$5,FALSE)),IF(AND(AD173&gt;$E179,AG180&gt;0),1,0))</f>
        <v>0</v>
      </c>
      <c r="AE179" s="42">
        <f>IF(AE173=$E179,INDEX(Permanent!$E$2:$E$5,MATCH($D179,Permanent!$B$2:$B$5,FALSE)),IF(AND(AE173&gt;$E179,AH180&gt;0),1,0))</f>
        <v>0</v>
      </c>
      <c r="AF179" s="42">
        <f>IF(AF173=$E179,INDEX(Permanent!$E$2:$E$5,MATCH($D179,Permanent!$B$2:$B$5,FALSE)),IF(AND(AF173&gt;$E179,AI180&gt;0),1,0))</f>
        <v>0</v>
      </c>
      <c r="AG179" s="42">
        <f>IF(AG173=$E179,INDEX(Permanent!$E$2:$E$5,MATCH($D179,Permanent!$B$2:$B$5,FALSE)),IF(AND(AG173&gt;$E179,AJ180&gt;0),1,0))</f>
        <v>0</v>
      </c>
      <c r="AH179" s="42">
        <f>IF(AH173=$E179,INDEX(Permanent!$E$2:$E$5,MATCH($D179,Permanent!$B$2:$B$5,FALSE)),IF(AND(AH173&gt;$E179,AK180&gt;0),1,0))</f>
        <v>0</v>
      </c>
      <c r="AI179" s="42">
        <f>IF(AI173=$E179,INDEX(Permanent!$E$2:$E$5,MATCH($D179,Permanent!$B$2:$B$5,FALSE)),IF(AND(AI173&gt;$E179,AL180&gt;0),1,0))</f>
        <v>0</v>
      </c>
      <c r="AJ179" s="42">
        <f>IF(AJ173=$E179,INDEX(Permanent!$E$2:$E$5,MATCH($D179,Permanent!$B$2:$B$5,FALSE)),IF(AND(AJ173&gt;$E179,AM180&gt;0),1,0))</f>
        <v>0</v>
      </c>
      <c r="AK179" s="42">
        <f>IF(AK173=$E179,INDEX(Permanent!$E$2:$E$5,MATCH($D179,Permanent!$B$2:$B$5,FALSE)),IF(AND(AK173&gt;$E179,AN180&gt;0),1,0))</f>
        <v>0</v>
      </c>
      <c r="AL179" s="42">
        <f>IF(AL173=$E179,INDEX(Permanent!$E$2:$E$5,MATCH($D179,Permanent!$B$2:$B$5,FALSE)),IF(AND(AL173&gt;$E179,AO180&gt;0),1,0))</f>
        <v>0</v>
      </c>
    </row>
    <row r="180" spans="3:38" hidden="1" outlineLevel="1">
      <c r="C180" s="43" t="s">
        <v>195</v>
      </c>
      <c r="D180" s="3"/>
      <c r="E180" s="3"/>
      <c r="F180" s="47" t="s">
        <v>88</v>
      </c>
      <c r="G180" s="18">
        <f>SUM(H180:AL180)</f>
        <v>0</v>
      </c>
      <c r="H180" s="18">
        <f>H183*350/1000</f>
        <v>0</v>
      </c>
      <c r="I180" s="18">
        <f>MIN($Q$45-SUM($H180:H180),I183*350/1000)</f>
        <v>0</v>
      </c>
      <c r="J180" s="18">
        <f>MIN($Q$45-SUM($H180:I180),J183*350/1000)</f>
        <v>0</v>
      </c>
      <c r="K180" s="18">
        <f>MIN($Q$45-SUM($H180:J180),K183*350/1000)</f>
        <v>0</v>
      </c>
      <c r="L180" s="18">
        <f>MIN($Q$45-SUM($H180:K180),L183*350/1000)</f>
        <v>0</v>
      </c>
      <c r="M180" s="18">
        <f>MIN($Q$45-SUM($H180:L180),M183*350/1000)</f>
        <v>0</v>
      </c>
      <c r="N180" s="18">
        <f>MIN($Q$45-SUM($H180:M180),N183*350/1000)</f>
        <v>0</v>
      </c>
      <c r="O180" s="18">
        <f>MIN($Q$45-SUM($H180:N180),O183*350/1000)</f>
        <v>0</v>
      </c>
      <c r="P180" s="18">
        <f>MIN($Q$45-SUM($H180:O180),P183*350/1000)</f>
        <v>0</v>
      </c>
      <c r="Q180" s="18">
        <f>MIN($Q$45-SUM($H180:P180),Q183*350/1000)</f>
        <v>0</v>
      </c>
      <c r="R180" s="18">
        <f>MIN($Q$45-SUM($H180:Q180),R183*350/1000)</f>
        <v>0</v>
      </c>
      <c r="S180" s="18">
        <f>MIN($Q$45-SUM($H180:R180),S183*350/1000)</f>
        <v>0</v>
      </c>
      <c r="T180" s="18">
        <f>MIN($Q$45-SUM($H180:S180),T183*350/1000)</f>
        <v>0</v>
      </c>
      <c r="U180" s="18">
        <f>MIN($Q$45-SUM($H180:T180),U183*350/1000)</f>
        <v>0</v>
      </c>
      <c r="V180" s="18">
        <f>MIN($Q$45-SUM($H180:U180),V183*350/1000)</f>
        <v>0</v>
      </c>
      <c r="W180" s="18">
        <f>MIN($Q$45-SUM($H180:V180),W183*350/1000)</f>
        <v>0</v>
      </c>
      <c r="X180" s="18">
        <f>MIN($Q$45-SUM($H180:W180),X183*350/1000)</f>
        <v>0</v>
      </c>
      <c r="Y180" s="18">
        <f>MIN($Q$45-SUM($H180:X180),Y183*350/1000)</f>
        <v>0</v>
      </c>
      <c r="Z180" s="18">
        <f>MIN($Q$45-SUM($H180:Y180),Z183*350/1000)</f>
        <v>0</v>
      </c>
      <c r="AA180" s="18">
        <f>MIN($Q$45-SUM($H180:Z180),AA183*350/1000)</f>
        <v>0</v>
      </c>
      <c r="AB180" s="18">
        <f>MIN($Q$45-SUM($H180:AA180),AB183*350/1000)</f>
        <v>0</v>
      </c>
      <c r="AC180" s="18">
        <f>MIN($Q$45-SUM($H180:AB180),AC183*350/1000)</f>
        <v>0</v>
      </c>
      <c r="AD180" s="18">
        <f>MIN($Q$45-SUM($H180:AC180),AD183*350/1000)</f>
        <v>0</v>
      </c>
      <c r="AE180" s="18">
        <f>MIN($Q$45-SUM($H180:AD180),AE183*350/1000)</f>
        <v>0</v>
      </c>
      <c r="AF180" s="18">
        <f>MIN($Q$45-SUM($H180:AE180),AF183*350/1000)</f>
        <v>0</v>
      </c>
      <c r="AG180" s="18">
        <f>MIN($Q$45-SUM($H180:AF180),AG183*350/1000)</f>
        <v>0</v>
      </c>
      <c r="AH180" s="18">
        <f>MIN($Q$45-SUM($H180:AG180),AH183*350/1000)</f>
        <v>0</v>
      </c>
      <c r="AI180" s="18">
        <f>MIN($Q$45-SUM($H180:AH180),AI183*350/1000)</f>
        <v>0</v>
      </c>
      <c r="AJ180" s="18">
        <f>MIN($Q$45-SUM($H180:AI180),AJ183*350/1000)</f>
        <v>0</v>
      </c>
      <c r="AK180" s="18">
        <f>MIN($Q$45-SUM($H180:AJ180),AK183*350/1000)</f>
        <v>0</v>
      </c>
      <c r="AL180" s="18">
        <f>MIN($Q$45-SUM($H180:AK180),AL183*350/1000)</f>
        <v>0</v>
      </c>
    </row>
    <row r="181" spans="3:38" hidden="1" outlineLevel="1">
      <c r="C181" s="57" t="s">
        <v>90</v>
      </c>
      <c r="D181" s="39" t="str">
        <f>INDEX(Permanent!$B$2:$B$69,MATCH(D174&amp;" "&amp;E174,Permanent!$D$2:$D$69,FALSE)+$Q$35+ROUND($Q$28/3,0))</f>
        <v>Q1</v>
      </c>
      <c r="E181" s="39">
        <f>INDEX(Permanent!$C$2:$C$69,MATCH(D174&amp;" "&amp;E174,Permanent!$D$2:$D$69,FALSE)+$Q$35+ROUND($Q$28/3,0))</f>
        <v>2020</v>
      </c>
      <c r="F181" s="47" t="s">
        <v>109</v>
      </c>
      <c r="G181" s="42"/>
      <c r="H181" s="42">
        <f>IF(H173=$E181,INDEX(Permanent!$E$2:$E$5,MATCH($D181,Permanent!$B$2:$B$5,FALSE)),IF(H173&gt;$E181,1,0))</f>
        <v>1</v>
      </c>
      <c r="I181" s="42">
        <f>IF(I173=$E181,INDEX(Permanent!$E$2:$E$5,MATCH($D181,Permanent!$B$2:$B$5,FALSE)),IF(I173&gt;$E181,1,0))</f>
        <v>1</v>
      </c>
      <c r="J181" s="42">
        <f>IF(J173=$E181,INDEX(Permanent!$E$2:$E$5,MATCH($D181,Permanent!$B$2:$B$5,FALSE)),IF(J173&gt;$E181,1,0))</f>
        <v>1</v>
      </c>
      <c r="K181" s="42">
        <f>IF(K173=$E181,INDEX(Permanent!$E$2:$E$5,MATCH($D181,Permanent!$B$2:$B$5,FALSE)),IF(K173&gt;$E181,1,0))</f>
        <v>1</v>
      </c>
      <c r="L181" s="42">
        <f>IF(L173=$E181,INDEX(Permanent!$E$2:$E$5,MATCH($D181,Permanent!$B$2:$B$5,FALSE)),IF(L173&gt;$E181,1,0))</f>
        <v>1</v>
      </c>
      <c r="M181" s="42">
        <f>IF(M173=$E181,INDEX(Permanent!$E$2:$E$5,MATCH($D181,Permanent!$B$2:$B$5,FALSE)),IF(M173&gt;$E181,1,0))</f>
        <v>1</v>
      </c>
      <c r="N181" s="42">
        <f>IF(N173=$E181,INDEX(Permanent!$E$2:$E$5,MATCH($D181,Permanent!$B$2:$B$5,FALSE)),IF(N173&gt;$E181,1,0))</f>
        <v>1</v>
      </c>
      <c r="O181" s="42">
        <f>IF(O173=$E181,INDEX(Permanent!$E$2:$E$5,MATCH($D181,Permanent!$B$2:$B$5,FALSE)),IF(O173&gt;$E181,1,0))</f>
        <v>1</v>
      </c>
      <c r="P181" s="42">
        <f>IF(P173=$E181,INDEX(Permanent!$E$2:$E$5,MATCH($D181,Permanent!$B$2:$B$5,FALSE)),IF(P173&gt;$E181,1,0))</f>
        <v>1</v>
      </c>
      <c r="Q181" s="42">
        <f>IF(Q173=$E181,INDEX(Permanent!$E$2:$E$5,MATCH($D181,Permanent!$B$2:$B$5,FALSE)),IF(Q173&gt;$E181,1,0))</f>
        <v>1</v>
      </c>
      <c r="R181" s="42">
        <f>IF(R173=$E181,INDEX(Permanent!$E$2:$E$5,MATCH($D181,Permanent!$B$2:$B$5,FALSE)),IF(R173&gt;$E181,1,0))</f>
        <v>1</v>
      </c>
      <c r="S181" s="42">
        <f>IF(S173=$E181,INDEX(Permanent!$E$2:$E$5,MATCH($D181,Permanent!$B$2:$B$5,FALSE)),IF(S173&gt;$E181,1,0))</f>
        <v>1</v>
      </c>
      <c r="T181" s="42">
        <f>IF(T173=$E181,INDEX(Permanent!$E$2:$E$5,MATCH($D181,Permanent!$B$2:$B$5,FALSE)),IF(T173&gt;$E181,1,0))</f>
        <v>1</v>
      </c>
      <c r="U181" s="42">
        <f>IF(U173=$E181,INDEX(Permanent!$E$2:$E$5,MATCH($D181,Permanent!$B$2:$B$5,FALSE)),IF(U173&gt;$E181,1,0))</f>
        <v>1</v>
      </c>
      <c r="V181" s="42">
        <f>IF(V173=$E181,INDEX(Permanent!$E$2:$E$5,MATCH($D181,Permanent!$B$2:$B$5,FALSE)),IF(V173&gt;$E181,1,0))</f>
        <v>1</v>
      </c>
      <c r="W181" s="42">
        <f>IF(W173=$E181,INDEX(Permanent!$E$2:$E$5,MATCH($D181,Permanent!$B$2:$B$5,FALSE)),IF(W173&gt;$E181,1,0))</f>
        <v>1</v>
      </c>
      <c r="X181" s="42">
        <f>IF(X173=$E181,INDEX(Permanent!$E$2:$E$5,MATCH($D181,Permanent!$B$2:$B$5,FALSE)),IF(X173&gt;$E181,1,0))</f>
        <v>1</v>
      </c>
      <c r="Y181" s="42">
        <f>IF(Y173=$E181,INDEX(Permanent!$E$2:$E$5,MATCH($D181,Permanent!$B$2:$B$5,FALSE)),IF(Y173&gt;$E181,1,0))</f>
        <v>1</v>
      </c>
      <c r="Z181" s="42">
        <f>IF(Z173=$E181,INDEX(Permanent!$E$2:$E$5,MATCH($D181,Permanent!$B$2:$B$5,FALSE)),IF(Z173&gt;$E181,1,0))</f>
        <v>1</v>
      </c>
      <c r="AA181" s="42">
        <f>IF(AA173=$E181,INDEX(Permanent!$E$2:$E$5,MATCH($D181,Permanent!$B$2:$B$5,FALSE)),IF(AA173&gt;$E181,1,0))</f>
        <v>1</v>
      </c>
      <c r="AB181" s="42">
        <f>IF(AB173=$E181,INDEX(Permanent!$E$2:$E$5,MATCH($D181,Permanent!$B$2:$B$5,FALSE)),IF(AB173&gt;$E181,1,0))</f>
        <v>1</v>
      </c>
      <c r="AC181" s="42">
        <f>IF(AC173=$E181,INDEX(Permanent!$E$2:$E$5,MATCH($D181,Permanent!$B$2:$B$5,FALSE)),IF(AC173&gt;$E181,1,0))</f>
        <v>1</v>
      </c>
      <c r="AD181" s="42">
        <f>IF(AD173=$E181,INDEX(Permanent!$E$2:$E$5,MATCH($D181,Permanent!$B$2:$B$5,FALSE)),IF(AD173&gt;$E181,1,0))</f>
        <v>1</v>
      </c>
      <c r="AE181" s="42">
        <f>IF(AE173=$E181,INDEX(Permanent!$E$2:$E$5,MATCH($D181,Permanent!$B$2:$B$5,FALSE)),IF(AE173&gt;$E181,1,0))</f>
        <v>1</v>
      </c>
      <c r="AF181" s="42">
        <f>IF(AF173=$E181,INDEX(Permanent!$E$2:$E$5,MATCH($D181,Permanent!$B$2:$B$5,FALSE)),IF(AF173&gt;$E181,1,0))</f>
        <v>1</v>
      </c>
      <c r="AG181" s="42">
        <f>IF(AG173=$E181,INDEX(Permanent!$E$2:$E$5,MATCH($D181,Permanent!$B$2:$B$5,FALSE)),IF(AG173&gt;$E181,1,0))</f>
        <v>1</v>
      </c>
      <c r="AH181" s="42">
        <f>IF(AH173=$E181,INDEX(Permanent!$E$2:$E$5,MATCH($D181,Permanent!$B$2:$B$5,FALSE)),IF(AH173&gt;$E181,1,0))</f>
        <v>1</v>
      </c>
      <c r="AI181" s="42">
        <f>IF(AI173=$E181,INDEX(Permanent!$E$2:$E$5,MATCH($D181,Permanent!$B$2:$B$5,FALSE)),IF(AI173&gt;$E181,1,0))</f>
        <v>1</v>
      </c>
      <c r="AJ181" s="42">
        <f>IF(AJ173=$E181,INDEX(Permanent!$E$2:$E$5,MATCH($D181,Permanent!$B$2:$B$5,FALSE)),IF(AJ173&gt;$E181,1,0))</f>
        <v>1</v>
      </c>
      <c r="AK181" s="42">
        <f>IF(AK173=$E181,INDEX(Permanent!$E$2:$E$5,MATCH($D181,Permanent!$B$2:$B$5,FALSE)),IF(AK173&gt;$E181,1,0))</f>
        <v>1</v>
      </c>
      <c r="AL181" s="42">
        <f>IF(AL173=$E181,INDEX(Permanent!$E$2:$E$5,MATCH($D181,Permanent!$B$2:$B$5,FALSE)),IF(AL173&gt;$E181,1,0))</f>
        <v>1</v>
      </c>
    </row>
    <row r="182" spans="3:38" hidden="1" outlineLevel="1">
      <c r="C182" s="57" t="s">
        <v>91</v>
      </c>
      <c r="D182" s="39" t="str">
        <f>INDEX(Permanent!$B$2:$B$69,MATCH($D176&amp;" "&amp;$E176,Permanent!$D$2:$D$69,FALSE)+$Q$40)</f>
        <v>Q1</v>
      </c>
      <c r="E182" s="39">
        <f>INDEX(Permanent!$C$2:$C$69,MATCH($D176&amp;" "&amp;$E176,Permanent!$D$2:$D$69,FALSE)+$Q$40)</f>
        <v>2020</v>
      </c>
      <c r="F182" s="47" t="s">
        <v>109</v>
      </c>
      <c r="G182" s="42"/>
      <c r="H182" s="42">
        <f>IF(H173=$E182,INDEX(Permanent!$E$2:$E$5,MATCH($D182,Permanent!$B$2:$B$5,FALSE)),IF(H173&gt;$E182,1,0))</f>
        <v>1</v>
      </c>
      <c r="I182" s="42">
        <f>IF(I173=$E182,INDEX(Permanent!$E$2:$E$5,MATCH($D182,Permanent!$B$2:$B$5,FALSE)),IF(I173&gt;$E182,1,0))</f>
        <v>1</v>
      </c>
      <c r="J182" s="42">
        <f>IF(J173=$E182,INDEX(Permanent!$E$2:$E$5,MATCH($D182,Permanent!$B$2:$B$5,FALSE)),IF(J173&gt;$E182,1,0))</f>
        <v>1</v>
      </c>
      <c r="K182" s="42">
        <f>IF(K173=$E182,INDEX(Permanent!$E$2:$E$5,MATCH($D182,Permanent!$B$2:$B$5,FALSE)),IF(K173&gt;$E182,1,0))</f>
        <v>1</v>
      </c>
      <c r="L182" s="42">
        <f>IF(L173=$E182,INDEX(Permanent!$E$2:$E$5,MATCH($D182,Permanent!$B$2:$B$5,FALSE)),IF(L173&gt;$E182,1,0))</f>
        <v>1</v>
      </c>
      <c r="M182" s="42">
        <f>IF(M173=$E182,INDEX(Permanent!$E$2:$E$5,MATCH($D182,Permanent!$B$2:$B$5,FALSE)),IF(M173&gt;$E182,1,0))</f>
        <v>1</v>
      </c>
      <c r="N182" s="42">
        <f>IF(N173=$E182,INDEX(Permanent!$E$2:$E$5,MATCH($D182,Permanent!$B$2:$B$5,FALSE)),IF(N173&gt;$E182,1,0))</f>
        <v>1</v>
      </c>
      <c r="O182" s="42">
        <f>IF(O173=$E182,INDEX(Permanent!$E$2:$E$5,MATCH($D182,Permanent!$B$2:$B$5,FALSE)),IF(O173&gt;$E182,1,0))</f>
        <v>1</v>
      </c>
      <c r="P182" s="42">
        <f>IF(P173=$E182,INDEX(Permanent!$E$2:$E$5,MATCH($D182,Permanent!$B$2:$B$5,FALSE)),IF(P173&gt;$E182,1,0))</f>
        <v>1</v>
      </c>
      <c r="Q182" s="42">
        <f>IF(Q173=$E182,INDEX(Permanent!$E$2:$E$5,MATCH($D182,Permanent!$B$2:$B$5,FALSE)),IF(Q173&gt;$E182,1,0))</f>
        <v>1</v>
      </c>
      <c r="R182" s="42">
        <f>IF(R173=$E182,INDEX(Permanent!$E$2:$E$5,MATCH($D182,Permanent!$B$2:$B$5,FALSE)),IF(R173&gt;$E182,1,0))</f>
        <v>1</v>
      </c>
      <c r="S182" s="42">
        <f>IF(S173=$E182,INDEX(Permanent!$E$2:$E$5,MATCH($D182,Permanent!$B$2:$B$5,FALSE)),IF(S173&gt;$E182,1,0))</f>
        <v>1</v>
      </c>
      <c r="T182" s="42">
        <f>IF(T173=$E182,INDEX(Permanent!$E$2:$E$5,MATCH($D182,Permanent!$B$2:$B$5,FALSE)),IF(T173&gt;$E182,1,0))</f>
        <v>1</v>
      </c>
      <c r="U182" s="42">
        <f>IF(U173=$E182,INDEX(Permanent!$E$2:$E$5,MATCH($D182,Permanent!$B$2:$B$5,FALSE)),IF(U173&gt;$E182,1,0))</f>
        <v>1</v>
      </c>
      <c r="V182" s="42">
        <f>IF(V173=$E182,INDEX(Permanent!$E$2:$E$5,MATCH($D182,Permanent!$B$2:$B$5,FALSE)),IF(V173&gt;$E182,1,0))</f>
        <v>1</v>
      </c>
      <c r="W182" s="42">
        <f>IF(W173=$E182,INDEX(Permanent!$E$2:$E$5,MATCH($D182,Permanent!$B$2:$B$5,FALSE)),IF(W173&gt;$E182,1,0))</f>
        <v>1</v>
      </c>
      <c r="X182" s="42">
        <f>IF(X173=$E182,INDEX(Permanent!$E$2:$E$5,MATCH($D182,Permanent!$B$2:$B$5,FALSE)),IF(X173&gt;$E182,1,0))</f>
        <v>1</v>
      </c>
      <c r="Y182" s="42">
        <f>IF(Y173=$E182,INDEX(Permanent!$E$2:$E$5,MATCH($D182,Permanent!$B$2:$B$5,FALSE)),IF(Y173&gt;$E182,1,0))</f>
        <v>1</v>
      </c>
      <c r="Z182" s="42">
        <f>IF(Z173=$E182,INDEX(Permanent!$E$2:$E$5,MATCH($D182,Permanent!$B$2:$B$5,FALSE)),IF(Z173&gt;$E182,1,0))</f>
        <v>1</v>
      </c>
      <c r="AA182" s="42">
        <f>IF(AA173=$E182,INDEX(Permanent!$E$2:$E$5,MATCH($D182,Permanent!$B$2:$B$5,FALSE)),IF(AA173&gt;$E182,1,0))</f>
        <v>1</v>
      </c>
      <c r="AB182" s="42">
        <f>IF(AB173=$E182,INDEX(Permanent!$E$2:$E$5,MATCH($D182,Permanent!$B$2:$B$5,FALSE)),IF(AB173&gt;$E182,1,0))</f>
        <v>1</v>
      </c>
      <c r="AC182" s="42">
        <f>IF(AC173=$E182,INDEX(Permanent!$E$2:$E$5,MATCH($D182,Permanent!$B$2:$B$5,FALSE)),IF(AC173&gt;$E182,1,0))</f>
        <v>1</v>
      </c>
      <c r="AD182" s="42">
        <f>IF(AD173=$E182,INDEX(Permanent!$E$2:$E$5,MATCH($D182,Permanent!$B$2:$B$5,FALSE)),IF(AD173&gt;$E182,1,0))</f>
        <v>1</v>
      </c>
      <c r="AE182" s="42">
        <f>IF(AE173=$E182,INDEX(Permanent!$E$2:$E$5,MATCH($D182,Permanent!$B$2:$B$5,FALSE)),IF(AE173&gt;$E182,1,0))</f>
        <v>1</v>
      </c>
      <c r="AF182" s="42">
        <f>IF(AF173=$E182,INDEX(Permanent!$E$2:$E$5,MATCH($D182,Permanent!$B$2:$B$5,FALSE)),IF(AF173&gt;$E182,1,0))</f>
        <v>1</v>
      </c>
      <c r="AG182" s="42">
        <f>IF(AG173=$E182,INDEX(Permanent!$E$2:$E$5,MATCH($D182,Permanent!$B$2:$B$5,FALSE)),IF(AG173&gt;$E182,1,0))</f>
        <v>1</v>
      </c>
      <c r="AH182" s="42">
        <f>IF(AH173=$E182,INDEX(Permanent!$E$2:$E$5,MATCH($D182,Permanent!$B$2:$B$5,FALSE)),IF(AH173&gt;$E182,1,0))</f>
        <v>1</v>
      </c>
      <c r="AI182" s="42">
        <f>IF(AI173=$E182,INDEX(Permanent!$E$2:$E$5,MATCH($D182,Permanent!$B$2:$B$5,FALSE)),IF(AI173&gt;$E182,1,0))</f>
        <v>1</v>
      </c>
      <c r="AJ182" s="42">
        <f>IF(AJ173=$E182,INDEX(Permanent!$E$2:$E$5,MATCH($D182,Permanent!$B$2:$B$5,FALSE)),IF(AJ173&gt;$E182,1,0))</f>
        <v>1</v>
      </c>
      <c r="AK182" s="42">
        <f>IF(AK173=$E182,INDEX(Permanent!$E$2:$E$5,MATCH($D182,Permanent!$B$2:$B$5,FALSE)),IF(AK173&gt;$E182,1,0))</f>
        <v>1</v>
      </c>
      <c r="AL182" s="42">
        <f>IF(AL173=$E182,INDEX(Permanent!$E$2:$E$5,MATCH($D182,Permanent!$B$2:$B$5,FALSE)),IF(AL173&gt;$E182,1,0))</f>
        <v>1</v>
      </c>
    </row>
    <row r="183" spans="3:38" hidden="1" outlineLevel="1">
      <c r="C183" s="57" t="s">
        <v>193</v>
      </c>
      <c r="D183" s="3"/>
      <c r="E183" s="3"/>
      <c r="F183" s="47" t="s">
        <v>27</v>
      </c>
      <c r="G183" s="42"/>
      <c r="H183" s="18">
        <f t="shared" ref="H183:AL183" si="283">IF(H182=1,$Q$44,IF(H182&gt;0,H182*$Q$44+(1-H182)*$Q$43,IF(H181&gt;0,H181*$Q$43,0)))/(1+$Q$49)</f>
        <v>0</v>
      </c>
      <c r="I183" s="18">
        <f t="shared" si="283"/>
        <v>0</v>
      </c>
      <c r="J183" s="18">
        <f t="shared" si="283"/>
        <v>0</v>
      </c>
      <c r="K183" s="18">
        <f t="shared" si="283"/>
        <v>0</v>
      </c>
      <c r="L183" s="18">
        <f t="shared" si="283"/>
        <v>0</v>
      </c>
      <c r="M183" s="18">
        <f t="shared" si="283"/>
        <v>0</v>
      </c>
      <c r="N183" s="18">
        <f t="shared" si="283"/>
        <v>0</v>
      </c>
      <c r="O183" s="18">
        <f t="shared" si="283"/>
        <v>0</v>
      </c>
      <c r="P183" s="18">
        <f t="shared" si="283"/>
        <v>0</v>
      </c>
      <c r="Q183" s="18">
        <f t="shared" si="283"/>
        <v>0</v>
      </c>
      <c r="R183" s="18">
        <f t="shared" si="283"/>
        <v>0</v>
      </c>
      <c r="S183" s="18">
        <f t="shared" si="283"/>
        <v>0</v>
      </c>
      <c r="T183" s="18">
        <f t="shared" si="283"/>
        <v>0</v>
      </c>
      <c r="U183" s="18">
        <f t="shared" si="283"/>
        <v>0</v>
      </c>
      <c r="V183" s="18">
        <f t="shared" si="283"/>
        <v>0</v>
      </c>
      <c r="W183" s="18">
        <f t="shared" si="283"/>
        <v>0</v>
      </c>
      <c r="X183" s="18">
        <f t="shared" si="283"/>
        <v>0</v>
      </c>
      <c r="Y183" s="18">
        <f t="shared" si="283"/>
        <v>0</v>
      </c>
      <c r="Z183" s="18">
        <f t="shared" si="283"/>
        <v>0</v>
      </c>
      <c r="AA183" s="18">
        <f t="shared" si="283"/>
        <v>0</v>
      </c>
      <c r="AB183" s="18">
        <f t="shared" si="283"/>
        <v>0</v>
      </c>
      <c r="AC183" s="18">
        <f t="shared" si="283"/>
        <v>0</v>
      </c>
      <c r="AD183" s="18">
        <f t="shared" si="283"/>
        <v>0</v>
      </c>
      <c r="AE183" s="18">
        <f t="shared" si="283"/>
        <v>0</v>
      </c>
      <c r="AF183" s="18">
        <f t="shared" si="283"/>
        <v>0</v>
      </c>
      <c r="AG183" s="18">
        <f t="shared" si="283"/>
        <v>0</v>
      </c>
      <c r="AH183" s="18">
        <f t="shared" si="283"/>
        <v>0</v>
      </c>
      <c r="AI183" s="18">
        <f t="shared" si="283"/>
        <v>0</v>
      </c>
      <c r="AJ183" s="18">
        <f t="shared" si="283"/>
        <v>0</v>
      </c>
      <c r="AK183" s="18">
        <f t="shared" si="283"/>
        <v>0</v>
      </c>
      <c r="AL183" s="18">
        <f t="shared" si="283"/>
        <v>0</v>
      </c>
    </row>
    <row r="184" spans="3:38" hidden="1" outlineLevel="1">
      <c r="C184" s="57" t="s">
        <v>194</v>
      </c>
      <c r="D184" s="3"/>
      <c r="E184" s="3"/>
      <c r="F184" s="47" t="s">
        <v>27</v>
      </c>
      <c r="G184" s="42"/>
      <c r="H184" s="18">
        <f t="shared" ref="H184:AL184" si="284">IF(H182=1,$Q$44,IF(H182&gt;0,H182*$Q$44+(1-H182)*$Q$43,IF(H181&gt;0,H181*$Q$43,0)))</f>
        <v>0</v>
      </c>
      <c r="I184" s="18">
        <f t="shared" si="284"/>
        <v>0</v>
      </c>
      <c r="J184" s="18">
        <f t="shared" si="284"/>
        <v>0</v>
      </c>
      <c r="K184" s="18">
        <f t="shared" si="284"/>
        <v>0</v>
      </c>
      <c r="L184" s="18">
        <f t="shared" si="284"/>
        <v>0</v>
      </c>
      <c r="M184" s="18">
        <f t="shared" si="284"/>
        <v>0</v>
      </c>
      <c r="N184" s="18">
        <f t="shared" si="284"/>
        <v>0</v>
      </c>
      <c r="O184" s="18">
        <f t="shared" si="284"/>
        <v>0</v>
      </c>
      <c r="P184" s="18">
        <f t="shared" si="284"/>
        <v>0</v>
      </c>
      <c r="Q184" s="18">
        <f t="shared" si="284"/>
        <v>0</v>
      </c>
      <c r="R184" s="18">
        <f t="shared" si="284"/>
        <v>0</v>
      </c>
      <c r="S184" s="18">
        <f t="shared" si="284"/>
        <v>0</v>
      </c>
      <c r="T184" s="18">
        <f t="shared" si="284"/>
        <v>0</v>
      </c>
      <c r="U184" s="18">
        <f t="shared" si="284"/>
        <v>0</v>
      </c>
      <c r="V184" s="18">
        <f t="shared" si="284"/>
        <v>0</v>
      </c>
      <c r="W184" s="18">
        <f t="shared" si="284"/>
        <v>0</v>
      </c>
      <c r="X184" s="18">
        <f t="shared" si="284"/>
        <v>0</v>
      </c>
      <c r="Y184" s="18">
        <f t="shared" si="284"/>
        <v>0</v>
      </c>
      <c r="Z184" s="18">
        <f t="shared" si="284"/>
        <v>0</v>
      </c>
      <c r="AA184" s="18">
        <f t="shared" si="284"/>
        <v>0</v>
      </c>
      <c r="AB184" s="18">
        <f t="shared" si="284"/>
        <v>0</v>
      </c>
      <c r="AC184" s="18">
        <f t="shared" si="284"/>
        <v>0</v>
      </c>
      <c r="AD184" s="18">
        <f t="shared" si="284"/>
        <v>0</v>
      </c>
      <c r="AE184" s="18">
        <f t="shared" si="284"/>
        <v>0</v>
      </c>
      <c r="AF184" s="18">
        <f t="shared" si="284"/>
        <v>0</v>
      </c>
      <c r="AG184" s="18">
        <f t="shared" si="284"/>
        <v>0</v>
      </c>
      <c r="AH184" s="18">
        <f t="shared" si="284"/>
        <v>0</v>
      </c>
      <c r="AI184" s="18">
        <f t="shared" si="284"/>
        <v>0</v>
      </c>
      <c r="AJ184" s="18">
        <f t="shared" si="284"/>
        <v>0</v>
      </c>
      <c r="AK184" s="18">
        <f t="shared" si="284"/>
        <v>0</v>
      </c>
      <c r="AL184" s="18">
        <f t="shared" si="284"/>
        <v>0</v>
      </c>
    </row>
    <row r="185" spans="3:38" hidden="1" outlineLevel="1">
      <c r="C185" s="43" t="s">
        <v>192</v>
      </c>
      <c r="D185" s="3"/>
      <c r="E185" s="3"/>
      <c r="F185" s="47" t="s">
        <v>88</v>
      </c>
      <c r="G185" s="18">
        <f>SUM(H185:AL185)</f>
        <v>0</v>
      </c>
      <c r="H185" s="18">
        <f t="shared" ref="H185:AL185" si="285">H180*$Q$49</f>
        <v>0</v>
      </c>
      <c r="I185" s="18">
        <f t="shared" si="285"/>
        <v>0</v>
      </c>
      <c r="J185" s="18">
        <f t="shared" si="285"/>
        <v>0</v>
      </c>
      <c r="K185" s="18">
        <f t="shared" si="285"/>
        <v>0</v>
      </c>
      <c r="L185" s="18">
        <f t="shared" si="285"/>
        <v>0</v>
      </c>
      <c r="M185" s="18">
        <f t="shared" si="285"/>
        <v>0</v>
      </c>
      <c r="N185" s="18">
        <f t="shared" si="285"/>
        <v>0</v>
      </c>
      <c r="O185" s="18">
        <f t="shared" si="285"/>
        <v>0</v>
      </c>
      <c r="P185" s="18">
        <f t="shared" si="285"/>
        <v>0</v>
      </c>
      <c r="Q185" s="18">
        <f t="shared" si="285"/>
        <v>0</v>
      </c>
      <c r="R185" s="18">
        <f t="shared" si="285"/>
        <v>0</v>
      </c>
      <c r="S185" s="18">
        <f t="shared" si="285"/>
        <v>0</v>
      </c>
      <c r="T185" s="18">
        <f t="shared" si="285"/>
        <v>0</v>
      </c>
      <c r="U185" s="18">
        <f t="shared" si="285"/>
        <v>0</v>
      </c>
      <c r="V185" s="18">
        <f t="shared" si="285"/>
        <v>0</v>
      </c>
      <c r="W185" s="18">
        <f t="shared" si="285"/>
        <v>0</v>
      </c>
      <c r="X185" s="18">
        <f t="shared" si="285"/>
        <v>0</v>
      </c>
      <c r="Y185" s="18">
        <f t="shared" si="285"/>
        <v>0</v>
      </c>
      <c r="Z185" s="18">
        <f t="shared" si="285"/>
        <v>0</v>
      </c>
      <c r="AA185" s="18">
        <f t="shared" si="285"/>
        <v>0</v>
      </c>
      <c r="AB185" s="18">
        <f t="shared" si="285"/>
        <v>0</v>
      </c>
      <c r="AC185" s="18">
        <f t="shared" si="285"/>
        <v>0</v>
      </c>
      <c r="AD185" s="18">
        <f t="shared" si="285"/>
        <v>0</v>
      </c>
      <c r="AE185" s="18">
        <f t="shared" si="285"/>
        <v>0</v>
      </c>
      <c r="AF185" s="18">
        <f t="shared" si="285"/>
        <v>0</v>
      </c>
      <c r="AG185" s="18">
        <f t="shared" si="285"/>
        <v>0</v>
      </c>
      <c r="AH185" s="18">
        <f t="shared" si="285"/>
        <v>0</v>
      </c>
      <c r="AI185" s="18">
        <f t="shared" si="285"/>
        <v>0</v>
      </c>
      <c r="AJ185" s="18">
        <f t="shared" si="285"/>
        <v>0</v>
      </c>
      <c r="AK185" s="18">
        <f t="shared" si="285"/>
        <v>0</v>
      </c>
      <c r="AL185" s="18">
        <f t="shared" si="285"/>
        <v>0</v>
      </c>
    </row>
    <row r="186" spans="3:38" hidden="1" outlineLevel="1">
      <c r="C186" s="43" t="s">
        <v>196</v>
      </c>
      <c r="D186" s="3"/>
      <c r="E186" s="3"/>
      <c r="F186" s="47" t="s">
        <v>28</v>
      </c>
      <c r="G186" s="42" t="e">
        <f>SUMPRODUCT(H180:AL180,H186:AL186)/G180</f>
        <v>#DIV/0!</v>
      </c>
      <c r="H186" s="42">
        <f t="shared" ref="H186:AL186" si="286">IF(H180=0,0,$Q$47)</f>
        <v>0</v>
      </c>
      <c r="I186" s="42">
        <f t="shared" si="286"/>
        <v>0</v>
      </c>
      <c r="J186" s="42">
        <f t="shared" si="286"/>
        <v>0</v>
      </c>
      <c r="K186" s="42">
        <f t="shared" si="286"/>
        <v>0</v>
      </c>
      <c r="L186" s="42">
        <f t="shared" si="286"/>
        <v>0</v>
      </c>
      <c r="M186" s="42">
        <f t="shared" si="286"/>
        <v>0</v>
      </c>
      <c r="N186" s="42">
        <f t="shared" si="286"/>
        <v>0</v>
      </c>
      <c r="O186" s="42">
        <f t="shared" si="286"/>
        <v>0</v>
      </c>
      <c r="P186" s="42">
        <f t="shared" si="286"/>
        <v>0</v>
      </c>
      <c r="Q186" s="42">
        <f t="shared" si="286"/>
        <v>0</v>
      </c>
      <c r="R186" s="42">
        <f t="shared" si="286"/>
        <v>0</v>
      </c>
      <c r="S186" s="42">
        <f t="shared" si="286"/>
        <v>0</v>
      </c>
      <c r="T186" s="42">
        <f t="shared" si="286"/>
        <v>0</v>
      </c>
      <c r="U186" s="42">
        <f t="shared" si="286"/>
        <v>0</v>
      </c>
      <c r="V186" s="42">
        <f t="shared" si="286"/>
        <v>0</v>
      </c>
      <c r="W186" s="42">
        <f t="shared" si="286"/>
        <v>0</v>
      </c>
      <c r="X186" s="42">
        <f t="shared" si="286"/>
        <v>0</v>
      </c>
      <c r="Y186" s="42">
        <f t="shared" si="286"/>
        <v>0</v>
      </c>
      <c r="Z186" s="42">
        <f t="shared" si="286"/>
        <v>0</v>
      </c>
      <c r="AA186" s="42">
        <f t="shared" si="286"/>
        <v>0</v>
      </c>
      <c r="AB186" s="42">
        <f t="shared" si="286"/>
        <v>0</v>
      </c>
      <c r="AC186" s="42">
        <f t="shared" si="286"/>
        <v>0</v>
      </c>
      <c r="AD186" s="42">
        <f t="shared" si="286"/>
        <v>0</v>
      </c>
      <c r="AE186" s="42">
        <f t="shared" si="286"/>
        <v>0</v>
      </c>
      <c r="AF186" s="42">
        <f t="shared" si="286"/>
        <v>0</v>
      </c>
      <c r="AG186" s="42">
        <f t="shared" si="286"/>
        <v>0</v>
      </c>
      <c r="AH186" s="42">
        <f t="shared" si="286"/>
        <v>0</v>
      </c>
      <c r="AI186" s="42">
        <f t="shared" si="286"/>
        <v>0</v>
      </c>
      <c r="AJ186" s="42">
        <f t="shared" si="286"/>
        <v>0</v>
      </c>
      <c r="AK186" s="42">
        <f t="shared" si="286"/>
        <v>0</v>
      </c>
      <c r="AL186" s="42">
        <f t="shared" si="286"/>
        <v>0</v>
      </c>
    </row>
    <row r="187" spans="3:38" hidden="1" outlineLevel="1">
      <c r="C187" s="43" t="s">
        <v>197</v>
      </c>
      <c r="D187" s="3"/>
      <c r="E187" s="3"/>
      <c r="F187" s="47" t="s">
        <v>28</v>
      </c>
      <c r="G187" s="42" t="e">
        <f>SUMPRODUCT(H185:AL185,H187:AL187)/G185</f>
        <v>#DIV/0!</v>
      </c>
      <c r="H187" s="42">
        <f t="shared" ref="H187:AL187" si="287">IF(H185=0,0,$Q$50)</f>
        <v>0</v>
      </c>
      <c r="I187" s="42">
        <f t="shared" si="287"/>
        <v>0</v>
      </c>
      <c r="J187" s="42">
        <f t="shared" si="287"/>
        <v>0</v>
      </c>
      <c r="K187" s="42">
        <f t="shared" si="287"/>
        <v>0</v>
      </c>
      <c r="L187" s="42">
        <f t="shared" si="287"/>
        <v>0</v>
      </c>
      <c r="M187" s="42">
        <f t="shared" si="287"/>
        <v>0</v>
      </c>
      <c r="N187" s="42">
        <f t="shared" si="287"/>
        <v>0</v>
      </c>
      <c r="O187" s="42">
        <f t="shared" si="287"/>
        <v>0</v>
      </c>
      <c r="P187" s="42">
        <f t="shared" si="287"/>
        <v>0</v>
      </c>
      <c r="Q187" s="42">
        <f t="shared" si="287"/>
        <v>0</v>
      </c>
      <c r="R187" s="42">
        <f t="shared" si="287"/>
        <v>0</v>
      </c>
      <c r="S187" s="42">
        <f t="shared" si="287"/>
        <v>0</v>
      </c>
      <c r="T187" s="42">
        <f t="shared" si="287"/>
        <v>0</v>
      </c>
      <c r="U187" s="42">
        <f t="shared" si="287"/>
        <v>0</v>
      </c>
      <c r="V187" s="42">
        <f t="shared" si="287"/>
        <v>0</v>
      </c>
      <c r="W187" s="42">
        <f t="shared" si="287"/>
        <v>0</v>
      </c>
      <c r="X187" s="42">
        <f t="shared" si="287"/>
        <v>0</v>
      </c>
      <c r="Y187" s="42">
        <f t="shared" si="287"/>
        <v>0</v>
      </c>
      <c r="Z187" s="42">
        <f t="shared" si="287"/>
        <v>0</v>
      </c>
      <c r="AA187" s="42">
        <f t="shared" si="287"/>
        <v>0</v>
      </c>
      <c r="AB187" s="42">
        <f t="shared" si="287"/>
        <v>0</v>
      </c>
      <c r="AC187" s="42">
        <f t="shared" si="287"/>
        <v>0</v>
      </c>
      <c r="AD187" s="42">
        <f t="shared" si="287"/>
        <v>0</v>
      </c>
      <c r="AE187" s="42">
        <f t="shared" si="287"/>
        <v>0</v>
      </c>
      <c r="AF187" s="42">
        <f t="shared" si="287"/>
        <v>0</v>
      </c>
      <c r="AG187" s="42">
        <f t="shared" si="287"/>
        <v>0</v>
      </c>
      <c r="AH187" s="42">
        <f t="shared" si="287"/>
        <v>0</v>
      </c>
      <c r="AI187" s="42">
        <f t="shared" si="287"/>
        <v>0</v>
      </c>
      <c r="AJ187" s="42">
        <f t="shared" si="287"/>
        <v>0</v>
      </c>
      <c r="AK187" s="42">
        <f t="shared" si="287"/>
        <v>0</v>
      </c>
      <c r="AL187" s="42">
        <f t="shared" si="287"/>
        <v>0</v>
      </c>
    </row>
    <row r="188" spans="3:38" hidden="1" outlineLevel="1">
      <c r="C188" s="43" t="s">
        <v>96</v>
      </c>
      <c r="D188" s="3"/>
      <c r="E188" s="3"/>
      <c r="F188" s="47" t="s">
        <v>95</v>
      </c>
      <c r="G188" s="18">
        <f>SUM(H188:AL188)</f>
        <v>0</v>
      </c>
      <c r="H188" s="18">
        <f>H180*H186+H185*H187</f>
        <v>0</v>
      </c>
      <c r="I188" s="18">
        <f t="shared" ref="I188" si="288">I180*I186+I185*I187</f>
        <v>0</v>
      </c>
      <c r="J188" s="18">
        <f t="shared" ref="J188" si="289">J180*J186+J185*J187</f>
        <v>0</v>
      </c>
      <c r="K188" s="18">
        <f t="shared" ref="K188" si="290">K180*K186+K185*K187</f>
        <v>0</v>
      </c>
      <c r="L188" s="18">
        <f t="shared" ref="L188" si="291">L180*L186+L185*L187</f>
        <v>0</v>
      </c>
      <c r="M188" s="18">
        <f t="shared" ref="M188" si="292">M180*M186+M185*M187</f>
        <v>0</v>
      </c>
      <c r="N188" s="18">
        <f t="shared" ref="N188" si="293">N180*N186+N185*N187</f>
        <v>0</v>
      </c>
      <c r="O188" s="18">
        <f t="shared" ref="O188" si="294">O180*O186+O185*O187</f>
        <v>0</v>
      </c>
      <c r="P188" s="18">
        <f t="shared" ref="P188" si="295">P180*P186+P185*P187</f>
        <v>0</v>
      </c>
      <c r="Q188" s="18">
        <f t="shared" ref="Q188" si="296">Q180*Q186+Q185*Q187</f>
        <v>0</v>
      </c>
      <c r="R188" s="18">
        <f t="shared" ref="R188" si="297">R180*R186+R185*R187</f>
        <v>0</v>
      </c>
      <c r="S188" s="18">
        <f t="shared" ref="S188" si="298">S180*S186+S185*S187</f>
        <v>0</v>
      </c>
      <c r="T188" s="18">
        <f t="shared" ref="T188" si="299">T180*T186+T185*T187</f>
        <v>0</v>
      </c>
      <c r="U188" s="18">
        <f t="shared" ref="U188" si="300">U180*U186+U185*U187</f>
        <v>0</v>
      </c>
      <c r="V188" s="18">
        <f t="shared" ref="V188" si="301">V180*V186+V185*V187</f>
        <v>0</v>
      </c>
      <c r="W188" s="18">
        <f t="shared" ref="W188" si="302">W180*W186+W185*W187</f>
        <v>0</v>
      </c>
      <c r="X188" s="18">
        <f t="shared" ref="X188" si="303">X180*X186+X185*X187</f>
        <v>0</v>
      </c>
      <c r="Y188" s="18">
        <f t="shared" ref="Y188" si="304">Y180*Y186+Y185*Y187</f>
        <v>0</v>
      </c>
      <c r="Z188" s="18">
        <f t="shared" ref="Z188" si="305">Z180*Z186+Z185*Z187</f>
        <v>0</v>
      </c>
      <c r="AA188" s="18">
        <f t="shared" ref="AA188" si="306">AA180*AA186+AA185*AA187</f>
        <v>0</v>
      </c>
      <c r="AB188" s="18">
        <f t="shared" ref="AB188" si="307">AB180*AB186+AB185*AB187</f>
        <v>0</v>
      </c>
      <c r="AC188" s="18">
        <f t="shared" ref="AC188" si="308">AC180*AC186+AC185*AC187</f>
        <v>0</v>
      </c>
      <c r="AD188" s="18">
        <f t="shared" ref="AD188" si="309">AD180*AD186+AD185*AD187</f>
        <v>0</v>
      </c>
      <c r="AE188" s="18">
        <f t="shared" ref="AE188" si="310">AE180*AE186+AE185*AE187</f>
        <v>0</v>
      </c>
      <c r="AF188" s="18">
        <f t="shared" ref="AF188" si="311">AF180*AF186+AF185*AF187</f>
        <v>0</v>
      </c>
      <c r="AG188" s="18">
        <f t="shared" ref="AG188" si="312">AG180*AG186+AG185*AG187</f>
        <v>0</v>
      </c>
      <c r="AH188" s="18">
        <f t="shared" ref="AH188" si="313">AH180*AH186+AH185*AH187</f>
        <v>0</v>
      </c>
      <c r="AI188" s="18">
        <f t="shared" ref="AI188" si="314">AI180*AI186+AI185*AI187</f>
        <v>0</v>
      </c>
      <c r="AJ188" s="18">
        <f t="shared" ref="AJ188" si="315">AJ180*AJ186+AJ185*AJ187</f>
        <v>0</v>
      </c>
      <c r="AK188" s="18">
        <f t="shared" ref="AK188" si="316">AK180*AK186+AK185*AK187</f>
        <v>0</v>
      </c>
      <c r="AL188" s="18">
        <f t="shared" ref="AL188" si="317">AL180*AL186+AL185*AL187</f>
        <v>0</v>
      </c>
    </row>
    <row r="189" spans="3:38" hidden="1" outlineLevel="1">
      <c r="C189" s="43" t="s">
        <v>103</v>
      </c>
      <c r="D189" s="63"/>
      <c r="E189" s="3"/>
      <c r="F189" s="47" t="s">
        <v>88</v>
      </c>
      <c r="G189" s="18">
        <f>SUM(H189:AL189)</f>
        <v>0</v>
      </c>
      <c r="H189" s="18">
        <f>H180+H185</f>
        <v>0</v>
      </c>
      <c r="I189" s="18">
        <f t="shared" ref="I189:AL189" si="318">I180+I185</f>
        <v>0</v>
      </c>
      <c r="J189" s="18">
        <f t="shared" si="318"/>
        <v>0</v>
      </c>
      <c r="K189" s="18">
        <f t="shared" si="318"/>
        <v>0</v>
      </c>
      <c r="L189" s="18">
        <f t="shared" si="318"/>
        <v>0</v>
      </c>
      <c r="M189" s="18">
        <f t="shared" si="318"/>
        <v>0</v>
      </c>
      <c r="N189" s="18">
        <f t="shared" si="318"/>
        <v>0</v>
      </c>
      <c r="O189" s="18">
        <f t="shared" si="318"/>
        <v>0</v>
      </c>
      <c r="P189" s="18">
        <f t="shared" si="318"/>
        <v>0</v>
      </c>
      <c r="Q189" s="18">
        <f t="shared" si="318"/>
        <v>0</v>
      </c>
      <c r="R189" s="18">
        <f t="shared" si="318"/>
        <v>0</v>
      </c>
      <c r="S189" s="18">
        <f t="shared" si="318"/>
        <v>0</v>
      </c>
      <c r="T189" s="18">
        <f t="shared" si="318"/>
        <v>0</v>
      </c>
      <c r="U189" s="18">
        <f t="shared" si="318"/>
        <v>0</v>
      </c>
      <c r="V189" s="18">
        <f t="shared" si="318"/>
        <v>0</v>
      </c>
      <c r="W189" s="18">
        <f t="shared" si="318"/>
        <v>0</v>
      </c>
      <c r="X189" s="18">
        <f t="shared" si="318"/>
        <v>0</v>
      </c>
      <c r="Y189" s="18">
        <f t="shared" si="318"/>
        <v>0</v>
      </c>
      <c r="Z189" s="18">
        <f t="shared" si="318"/>
        <v>0</v>
      </c>
      <c r="AA189" s="18">
        <f t="shared" si="318"/>
        <v>0</v>
      </c>
      <c r="AB189" s="18">
        <f t="shared" si="318"/>
        <v>0</v>
      </c>
      <c r="AC189" s="18">
        <f t="shared" si="318"/>
        <v>0</v>
      </c>
      <c r="AD189" s="18">
        <f t="shared" si="318"/>
        <v>0</v>
      </c>
      <c r="AE189" s="18">
        <f t="shared" si="318"/>
        <v>0</v>
      </c>
      <c r="AF189" s="18">
        <f t="shared" si="318"/>
        <v>0</v>
      </c>
      <c r="AG189" s="18">
        <f t="shared" si="318"/>
        <v>0</v>
      </c>
      <c r="AH189" s="18">
        <f t="shared" si="318"/>
        <v>0</v>
      </c>
      <c r="AI189" s="18">
        <f t="shared" si="318"/>
        <v>0</v>
      </c>
      <c r="AJ189" s="18">
        <f t="shared" si="318"/>
        <v>0</v>
      </c>
      <c r="AK189" s="18">
        <f t="shared" si="318"/>
        <v>0</v>
      </c>
      <c r="AL189" s="18">
        <f t="shared" si="318"/>
        <v>0</v>
      </c>
    </row>
    <row r="190" spans="3:38" hidden="1" outlineLevel="1">
      <c r="C190" s="43" t="s">
        <v>104</v>
      </c>
      <c r="D190" s="63"/>
      <c r="E190" s="3"/>
      <c r="F190" s="47" t="s">
        <v>88</v>
      </c>
      <c r="G190" s="18">
        <f>SUM(H190:AL190)</f>
        <v>0</v>
      </c>
      <c r="H190" s="18">
        <f t="shared" ref="H190:AL190" si="319">IF($Q$52="Flotation",H189*$G$34,0)</f>
        <v>0</v>
      </c>
      <c r="I190" s="18">
        <f t="shared" si="319"/>
        <v>0</v>
      </c>
      <c r="J190" s="18">
        <f t="shared" si="319"/>
        <v>0</v>
      </c>
      <c r="K190" s="18">
        <f t="shared" si="319"/>
        <v>0</v>
      </c>
      <c r="L190" s="18">
        <f t="shared" si="319"/>
        <v>0</v>
      </c>
      <c r="M190" s="18">
        <f t="shared" si="319"/>
        <v>0</v>
      </c>
      <c r="N190" s="18">
        <f t="shared" si="319"/>
        <v>0</v>
      </c>
      <c r="O190" s="18">
        <f t="shared" si="319"/>
        <v>0</v>
      </c>
      <c r="P190" s="18">
        <f t="shared" si="319"/>
        <v>0</v>
      </c>
      <c r="Q190" s="18">
        <f t="shared" si="319"/>
        <v>0</v>
      </c>
      <c r="R190" s="18">
        <f t="shared" si="319"/>
        <v>0</v>
      </c>
      <c r="S190" s="18">
        <f t="shared" si="319"/>
        <v>0</v>
      </c>
      <c r="T190" s="18">
        <f t="shared" si="319"/>
        <v>0</v>
      </c>
      <c r="U190" s="18">
        <f t="shared" si="319"/>
        <v>0</v>
      </c>
      <c r="V190" s="18">
        <f t="shared" si="319"/>
        <v>0</v>
      </c>
      <c r="W190" s="18">
        <f t="shared" si="319"/>
        <v>0</v>
      </c>
      <c r="X190" s="18">
        <f t="shared" si="319"/>
        <v>0</v>
      </c>
      <c r="Y190" s="18">
        <f t="shared" si="319"/>
        <v>0</v>
      </c>
      <c r="Z190" s="18">
        <f t="shared" si="319"/>
        <v>0</v>
      </c>
      <c r="AA190" s="18">
        <f t="shared" si="319"/>
        <v>0</v>
      </c>
      <c r="AB190" s="18">
        <f t="shared" si="319"/>
        <v>0</v>
      </c>
      <c r="AC190" s="18">
        <f t="shared" si="319"/>
        <v>0</v>
      </c>
      <c r="AD190" s="18">
        <f t="shared" si="319"/>
        <v>0</v>
      </c>
      <c r="AE190" s="18">
        <f t="shared" si="319"/>
        <v>0</v>
      </c>
      <c r="AF190" s="18">
        <f t="shared" si="319"/>
        <v>0</v>
      </c>
      <c r="AG190" s="18">
        <f t="shared" si="319"/>
        <v>0</v>
      </c>
      <c r="AH190" s="18">
        <f t="shared" si="319"/>
        <v>0</v>
      </c>
      <c r="AI190" s="18">
        <f t="shared" si="319"/>
        <v>0</v>
      </c>
      <c r="AJ190" s="18">
        <f t="shared" si="319"/>
        <v>0</v>
      </c>
      <c r="AK190" s="18">
        <f t="shared" si="319"/>
        <v>0</v>
      </c>
      <c r="AL190" s="18">
        <f t="shared" si="319"/>
        <v>0</v>
      </c>
    </row>
    <row r="191" spans="3:38" hidden="1" outlineLevel="1">
      <c r="C191" s="43" t="s">
        <v>108</v>
      </c>
      <c r="D191" s="3"/>
      <c r="E191" s="3"/>
      <c r="F191" s="47" t="s">
        <v>95</v>
      </c>
      <c r="G191" s="18">
        <f>SUM(H191:AL191)</f>
        <v>0</v>
      </c>
      <c r="H191" s="18">
        <f t="shared" ref="H191:AL191" si="320">IF($Q$52="Flotation",H188*$G$35*$G$39,H188*$G$40)</f>
        <v>0</v>
      </c>
      <c r="I191" s="18">
        <f t="shared" si="320"/>
        <v>0</v>
      </c>
      <c r="J191" s="18">
        <f t="shared" si="320"/>
        <v>0</v>
      </c>
      <c r="K191" s="18">
        <f t="shared" si="320"/>
        <v>0</v>
      </c>
      <c r="L191" s="18">
        <f t="shared" si="320"/>
        <v>0</v>
      </c>
      <c r="M191" s="18">
        <f t="shared" si="320"/>
        <v>0</v>
      </c>
      <c r="N191" s="18">
        <f t="shared" si="320"/>
        <v>0</v>
      </c>
      <c r="O191" s="18">
        <f t="shared" si="320"/>
        <v>0</v>
      </c>
      <c r="P191" s="18">
        <f t="shared" si="320"/>
        <v>0</v>
      </c>
      <c r="Q191" s="18">
        <f t="shared" si="320"/>
        <v>0</v>
      </c>
      <c r="R191" s="18">
        <f t="shared" si="320"/>
        <v>0</v>
      </c>
      <c r="S191" s="18">
        <f t="shared" si="320"/>
        <v>0</v>
      </c>
      <c r="T191" s="18">
        <f t="shared" si="320"/>
        <v>0</v>
      </c>
      <c r="U191" s="18">
        <f t="shared" si="320"/>
        <v>0</v>
      </c>
      <c r="V191" s="18">
        <f t="shared" si="320"/>
        <v>0</v>
      </c>
      <c r="W191" s="18">
        <f t="shared" si="320"/>
        <v>0</v>
      </c>
      <c r="X191" s="18">
        <f t="shared" si="320"/>
        <v>0</v>
      </c>
      <c r="Y191" s="18">
        <f t="shared" si="320"/>
        <v>0</v>
      </c>
      <c r="Z191" s="18">
        <f t="shared" si="320"/>
        <v>0</v>
      </c>
      <c r="AA191" s="18">
        <f t="shared" si="320"/>
        <v>0</v>
      </c>
      <c r="AB191" s="18">
        <f t="shared" si="320"/>
        <v>0</v>
      </c>
      <c r="AC191" s="18">
        <f t="shared" si="320"/>
        <v>0</v>
      </c>
      <c r="AD191" s="18">
        <f t="shared" si="320"/>
        <v>0</v>
      </c>
      <c r="AE191" s="18">
        <f t="shared" si="320"/>
        <v>0</v>
      </c>
      <c r="AF191" s="18">
        <f t="shared" si="320"/>
        <v>0</v>
      </c>
      <c r="AG191" s="18">
        <f t="shared" si="320"/>
        <v>0</v>
      </c>
      <c r="AH191" s="18">
        <f t="shared" si="320"/>
        <v>0</v>
      </c>
      <c r="AI191" s="18">
        <f t="shared" si="320"/>
        <v>0</v>
      </c>
      <c r="AJ191" s="18">
        <f t="shared" si="320"/>
        <v>0</v>
      </c>
      <c r="AK191" s="18">
        <f t="shared" si="320"/>
        <v>0</v>
      </c>
      <c r="AL191" s="18">
        <f t="shared" si="320"/>
        <v>0</v>
      </c>
    </row>
    <row r="192" spans="3:38" hidden="1" outlineLevel="1">
      <c r="C192" s="64" t="s">
        <v>219</v>
      </c>
      <c r="D192" s="3"/>
      <c r="E192" s="3"/>
      <c r="F192" s="47" t="s">
        <v>109</v>
      </c>
      <c r="G192" s="42">
        <f>H192</f>
        <v>1</v>
      </c>
      <c r="H192" s="42">
        <f t="shared" ref="H192:AL192" si="321">IF(OR(H$60&gt;0,AND(H180&gt;0,$Q$52="Flotation")),1,0)</f>
        <v>1</v>
      </c>
      <c r="I192" s="42">
        <f t="shared" si="321"/>
        <v>1</v>
      </c>
      <c r="J192" s="42">
        <f t="shared" si="321"/>
        <v>1</v>
      </c>
      <c r="K192" s="42">
        <f t="shared" si="321"/>
        <v>1</v>
      </c>
      <c r="L192" s="42">
        <f t="shared" si="321"/>
        <v>1</v>
      </c>
      <c r="M192" s="42">
        <f t="shared" si="321"/>
        <v>1</v>
      </c>
      <c r="N192" s="42">
        <f t="shared" si="321"/>
        <v>1</v>
      </c>
      <c r="O192" s="42">
        <f t="shared" si="321"/>
        <v>0</v>
      </c>
      <c r="P192" s="42">
        <f t="shared" si="321"/>
        <v>0</v>
      </c>
      <c r="Q192" s="42">
        <f t="shared" si="321"/>
        <v>0</v>
      </c>
      <c r="R192" s="42">
        <f t="shared" si="321"/>
        <v>0</v>
      </c>
      <c r="S192" s="42">
        <f t="shared" si="321"/>
        <v>0</v>
      </c>
      <c r="T192" s="42">
        <f t="shared" si="321"/>
        <v>0</v>
      </c>
      <c r="U192" s="42">
        <f t="shared" si="321"/>
        <v>0</v>
      </c>
      <c r="V192" s="42">
        <f t="shared" si="321"/>
        <v>0</v>
      </c>
      <c r="W192" s="42">
        <f t="shared" si="321"/>
        <v>0</v>
      </c>
      <c r="X192" s="42">
        <f t="shared" si="321"/>
        <v>0</v>
      </c>
      <c r="Y192" s="42">
        <f t="shared" si="321"/>
        <v>0</v>
      </c>
      <c r="Z192" s="42">
        <f t="shared" si="321"/>
        <v>0</v>
      </c>
      <c r="AA192" s="42">
        <f t="shared" si="321"/>
        <v>0</v>
      </c>
      <c r="AB192" s="42">
        <f t="shared" si="321"/>
        <v>0</v>
      </c>
      <c r="AC192" s="42">
        <f t="shared" si="321"/>
        <v>0</v>
      </c>
      <c r="AD192" s="42">
        <f t="shared" si="321"/>
        <v>0</v>
      </c>
      <c r="AE192" s="42">
        <f t="shared" si="321"/>
        <v>0</v>
      </c>
      <c r="AF192" s="42">
        <f t="shared" si="321"/>
        <v>0</v>
      </c>
      <c r="AG192" s="42">
        <f t="shared" si="321"/>
        <v>0</v>
      </c>
      <c r="AH192" s="42">
        <f t="shared" si="321"/>
        <v>0</v>
      </c>
      <c r="AI192" s="42">
        <f t="shared" si="321"/>
        <v>0</v>
      </c>
      <c r="AJ192" s="42">
        <f t="shared" si="321"/>
        <v>0</v>
      </c>
      <c r="AK192" s="42">
        <f t="shared" si="321"/>
        <v>0</v>
      </c>
      <c r="AL192" s="42">
        <f t="shared" si="321"/>
        <v>0</v>
      </c>
    </row>
    <row r="193" spans="3:38" hidden="1" outlineLevel="1">
      <c r="C193" s="59"/>
      <c r="D193" s="12"/>
      <c r="E193" s="12"/>
      <c r="F193" s="60"/>
      <c r="G193" s="72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</row>
    <row r="194" spans="3:38" hidden="1" outlineLevel="1">
      <c r="C194" s="34" t="s">
        <v>117</v>
      </c>
      <c r="D194" s="12"/>
      <c r="E194" s="12"/>
      <c r="F194" s="60"/>
      <c r="G194" s="72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</row>
    <row r="195" spans="3:38" hidden="1" outlineLevel="1">
      <c r="C195" s="43" t="s">
        <v>110</v>
      </c>
      <c r="D195" s="3"/>
      <c r="E195" s="3"/>
      <c r="F195" s="47" t="s">
        <v>46</v>
      </c>
      <c r="G195" s="62">
        <f t="shared" ref="G195:G213" si="322">SUM(H195:AL195)</f>
        <v>0</v>
      </c>
      <c r="H195" s="62">
        <f>H191*H$7/1000</f>
        <v>0</v>
      </c>
      <c r="I195" s="62">
        <f t="shared" ref="I195:AL195" si="323">I191*I$7/1000</f>
        <v>0</v>
      </c>
      <c r="J195" s="62">
        <f t="shared" si="323"/>
        <v>0</v>
      </c>
      <c r="K195" s="62">
        <f t="shared" si="323"/>
        <v>0</v>
      </c>
      <c r="L195" s="62">
        <f t="shared" si="323"/>
        <v>0</v>
      </c>
      <c r="M195" s="62">
        <f t="shared" si="323"/>
        <v>0</v>
      </c>
      <c r="N195" s="62">
        <f t="shared" si="323"/>
        <v>0</v>
      </c>
      <c r="O195" s="62">
        <f t="shared" si="323"/>
        <v>0</v>
      </c>
      <c r="P195" s="62">
        <f t="shared" si="323"/>
        <v>0</v>
      </c>
      <c r="Q195" s="62">
        <f t="shared" si="323"/>
        <v>0</v>
      </c>
      <c r="R195" s="62">
        <f t="shared" si="323"/>
        <v>0</v>
      </c>
      <c r="S195" s="62">
        <f t="shared" si="323"/>
        <v>0</v>
      </c>
      <c r="T195" s="62">
        <f t="shared" si="323"/>
        <v>0</v>
      </c>
      <c r="U195" s="62">
        <f t="shared" si="323"/>
        <v>0</v>
      </c>
      <c r="V195" s="62">
        <f t="shared" si="323"/>
        <v>0</v>
      </c>
      <c r="W195" s="62">
        <f t="shared" si="323"/>
        <v>0</v>
      </c>
      <c r="X195" s="62">
        <f t="shared" si="323"/>
        <v>0</v>
      </c>
      <c r="Y195" s="62">
        <f t="shared" si="323"/>
        <v>0</v>
      </c>
      <c r="Z195" s="62">
        <f t="shared" si="323"/>
        <v>0</v>
      </c>
      <c r="AA195" s="62">
        <f t="shared" si="323"/>
        <v>0</v>
      </c>
      <c r="AB195" s="62">
        <f t="shared" si="323"/>
        <v>0</v>
      </c>
      <c r="AC195" s="62">
        <f t="shared" si="323"/>
        <v>0</v>
      </c>
      <c r="AD195" s="62">
        <f t="shared" si="323"/>
        <v>0</v>
      </c>
      <c r="AE195" s="62">
        <f t="shared" si="323"/>
        <v>0</v>
      </c>
      <c r="AF195" s="62">
        <f t="shared" si="323"/>
        <v>0</v>
      </c>
      <c r="AG195" s="62">
        <f t="shared" si="323"/>
        <v>0</v>
      </c>
      <c r="AH195" s="62">
        <f t="shared" si="323"/>
        <v>0</v>
      </c>
      <c r="AI195" s="62">
        <f t="shared" si="323"/>
        <v>0</v>
      </c>
      <c r="AJ195" s="62">
        <f t="shared" si="323"/>
        <v>0</v>
      </c>
      <c r="AK195" s="62">
        <f t="shared" si="323"/>
        <v>0</v>
      </c>
      <c r="AL195" s="62">
        <f t="shared" si="323"/>
        <v>0</v>
      </c>
    </row>
    <row r="196" spans="3:38" hidden="1" outlineLevel="1">
      <c r="C196" s="43" t="s">
        <v>31</v>
      </c>
      <c r="D196" s="62">
        <f>$G$24*$Q$51</f>
        <v>130</v>
      </c>
      <c r="E196" s="3" t="s">
        <v>23</v>
      </c>
      <c r="F196" s="47" t="s">
        <v>46</v>
      </c>
      <c r="G196" s="62">
        <f t="shared" si="322"/>
        <v>0</v>
      </c>
      <c r="H196" s="62">
        <f>-(H185+H180)*$D196/1000</f>
        <v>0</v>
      </c>
      <c r="I196" s="62">
        <f t="shared" ref="I196:AL196" si="324">-(I185+I180)*$D196/1000</f>
        <v>0</v>
      </c>
      <c r="J196" s="62">
        <f t="shared" si="324"/>
        <v>0</v>
      </c>
      <c r="K196" s="62">
        <f t="shared" si="324"/>
        <v>0</v>
      </c>
      <c r="L196" s="62">
        <f t="shared" si="324"/>
        <v>0</v>
      </c>
      <c r="M196" s="62">
        <f t="shared" si="324"/>
        <v>0</v>
      </c>
      <c r="N196" s="62">
        <f t="shared" si="324"/>
        <v>0</v>
      </c>
      <c r="O196" s="62">
        <f t="shared" si="324"/>
        <v>0</v>
      </c>
      <c r="P196" s="62">
        <f t="shared" si="324"/>
        <v>0</v>
      </c>
      <c r="Q196" s="62">
        <f t="shared" si="324"/>
        <v>0</v>
      </c>
      <c r="R196" s="62">
        <f t="shared" si="324"/>
        <v>0</v>
      </c>
      <c r="S196" s="62">
        <f t="shared" si="324"/>
        <v>0</v>
      </c>
      <c r="T196" s="62">
        <f t="shared" si="324"/>
        <v>0</v>
      </c>
      <c r="U196" s="62">
        <f t="shared" si="324"/>
        <v>0</v>
      </c>
      <c r="V196" s="62">
        <f t="shared" si="324"/>
        <v>0</v>
      </c>
      <c r="W196" s="62">
        <f t="shared" si="324"/>
        <v>0</v>
      </c>
      <c r="X196" s="62">
        <f t="shared" si="324"/>
        <v>0</v>
      </c>
      <c r="Y196" s="62">
        <f t="shared" si="324"/>
        <v>0</v>
      </c>
      <c r="Z196" s="62">
        <f t="shared" si="324"/>
        <v>0</v>
      </c>
      <c r="AA196" s="62">
        <f t="shared" si="324"/>
        <v>0</v>
      </c>
      <c r="AB196" s="62">
        <f t="shared" si="324"/>
        <v>0</v>
      </c>
      <c r="AC196" s="62">
        <f t="shared" si="324"/>
        <v>0</v>
      </c>
      <c r="AD196" s="62">
        <f t="shared" si="324"/>
        <v>0</v>
      </c>
      <c r="AE196" s="62">
        <f t="shared" si="324"/>
        <v>0</v>
      </c>
      <c r="AF196" s="62">
        <f t="shared" si="324"/>
        <v>0</v>
      </c>
      <c r="AG196" s="62">
        <f t="shared" si="324"/>
        <v>0</v>
      </c>
      <c r="AH196" s="62">
        <f t="shared" si="324"/>
        <v>0</v>
      </c>
      <c r="AI196" s="62">
        <f t="shared" si="324"/>
        <v>0</v>
      </c>
      <c r="AJ196" s="62">
        <f t="shared" si="324"/>
        <v>0</v>
      </c>
      <c r="AK196" s="62">
        <f t="shared" si="324"/>
        <v>0</v>
      </c>
      <c r="AL196" s="62">
        <f t="shared" si="324"/>
        <v>0</v>
      </c>
    </row>
    <row r="197" spans="3:38" hidden="1" outlineLevel="1">
      <c r="C197" s="66" t="s">
        <v>102</v>
      </c>
      <c r="D197" s="63"/>
      <c r="E197" s="3"/>
      <c r="F197" s="47" t="s">
        <v>46</v>
      </c>
      <c r="G197" s="62">
        <f t="shared" si="322"/>
        <v>-5</v>
      </c>
      <c r="H197" s="62">
        <f>SUM(H198:H202)</f>
        <v>0</v>
      </c>
      <c r="I197" s="62">
        <f t="shared" ref="I197" si="325">SUM(I198:I202)</f>
        <v>0</v>
      </c>
      <c r="J197" s="62">
        <f t="shared" ref="J197" si="326">SUM(J198:J202)</f>
        <v>0</v>
      </c>
      <c r="K197" s="62">
        <f t="shared" ref="K197" si="327">SUM(K198:K202)</f>
        <v>0</v>
      </c>
      <c r="L197" s="62">
        <f t="shared" ref="L197" si="328">SUM(L198:L202)</f>
        <v>0</v>
      </c>
      <c r="M197" s="62">
        <f t="shared" ref="M197" si="329">SUM(M198:M202)</f>
        <v>0</v>
      </c>
      <c r="N197" s="62">
        <f t="shared" ref="N197" si="330">SUM(N198:N202)</f>
        <v>-5</v>
      </c>
      <c r="O197" s="62">
        <f t="shared" ref="O197" si="331">SUM(O198:O202)</f>
        <v>0</v>
      </c>
      <c r="P197" s="62">
        <f t="shared" ref="P197" si="332">SUM(P198:P202)</f>
        <v>0</v>
      </c>
      <c r="Q197" s="62">
        <f t="shared" ref="Q197" si="333">SUM(Q198:Q202)</f>
        <v>0</v>
      </c>
      <c r="R197" s="62">
        <f t="shared" ref="R197" si="334">SUM(R198:R202)</f>
        <v>0</v>
      </c>
      <c r="S197" s="62">
        <f t="shared" ref="S197" si="335">SUM(S198:S202)</f>
        <v>0</v>
      </c>
      <c r="T197" s="62">
        <f t="shared" ref="T197" si="336">SUM(T198:T202)</f>
        <v>0</v>
      </c>
      <c r="U197" s="62">
        <f t="shared" ref="U197" si="337">SUM(U198:U202)</f>
        <v>0</v>
      </c>
      <c r="V197" s="62">
        <f t="shared" ref="V197" si="338">SUM(V198:V202)</f>
        <v>0</v>
      </c>
      <c r="W197" s="62">
        <f t="shared" ref="W197" si="339">SUM(W198:W202)</f>
        <v>0</v>
      </c>
      <c r="X197" s="62">
        <f t="shared" ref="X197" si="340">SUM(X198:X202)</f>
        <v>0</v>
      </c>
      <c r="Y197" s="62">
        <f t="shared" ref="Y197" si="341">SUM(Y198:Y202)</f>
        <v>0</v>
      </c>
      <c r="Z197" s="62">
        <f t="shared" ref="Z197" si="342">SUM(Z198:Z202)</f>
        <v>0</v>
      </c>
      <c r="AA197" s="62">
        <f t="shared" ref="AA197" si="343">SUM(AA198:AA202)</f>
        <v>0</v>
      </c>
      <c r="AB197" s="62">
        <f t="shared" ref="AB197" si="344">SUM(AB198:AB202)</f>
        <v>0</v>
      </c>
      <c r="AC197" s="62">
        <f t="shared" ref="AC197" si="345">SUM(AC198:AC202)</f>
        <v>0</v>
      </c>
      <c r="AD197" s="62">
        <f t="shared" ref="AD197" si="346">SUM(AD198:AD202)</f>
        <v>0</v>
      </c>
      <c r="AE197" s="62">
        <f t="shared" ref="AE197" si="347">SUM(AE198:AE202)</f>
        <v>0</v>
      </c>
      <c r="AF197" s="62">
        <f t="shared" ref="AF197" si="348">SUM(AF198:AF202)</f>
        <v>0</v>
      </c>
      <c r="AG197" s="62">
        <f t="shared" ref="AG197" si="349">SUM(AG198:AG202)</f>
        <v>0</v>
      </c>
      <c r="AH197" s="62">
        <f t="shared" ref="AH197" si="350">SUM(AH198:AH202)</f>
        <v>0</v>
      </c>
      <c r="AI197" s="62">
        <f t="shared" ref="AI197" si="351">SUM(AI198:AI202)</f>
        <v>0</v>
      </c>
      <c r="AJ197" s="62">
        <f t="shared" ref="AJ197" si="352">SUM(AJ198:AJ202)</f>
        <v>0</v>
      </c>
      <c r="AK197" s="62">
        <f t="shared" ref="AK197" si="353">SUM(AK198:AK202)</f>
        <v>0</v>
      </c>
      <c r="AL197" s="62">
        <f t="shared" ref="AL197" si="354">SUM(AL198:AL202)</f>
        <v>0</v>
      </c>
    </row>
    <row r="198" spans="3:38" hidden="1" outlineLevel="1">
      <c r="C198" s="67" t="s">
        <v>100</v>
      </c>
      <c r="D198" s="68"/>
      <c r="E198" s="69"/>
      <c r="F198" s="70" t="s">
        <v>46</v>
      </c>
      <c r="G198" s="76">
        <f t="shared" si="322"/>
        <v>-5</v>
      </c>
      <c r="H198" s="76">
        <f>-(IF(AND(H192=1,I192=0),$E$43,0)+IF(AND(H192=0,SUM(I192:$AL192)&lt;&gt;0),$E$44,0)+IF(AND(G192=0,H192=1),$E$45,0))</f>
        <v>0</v>
      </c>
      <c r="I198" s="76">
        <f>-(IF(AND(I192=1,J192=0),$E$43,0)+IF(AND(I192=0,SUM(J192:$AL192)&lt;&gt;0),$E$44,0)+IF(AND(H192=0,I192=1),$E$45,0))</f>
        <v>0</v>
      </c>
      <c r="J198" s="76">
        <f>-(IF(AND(J192=1,K192=0),$E$43,0)+IF(AND(J192=0,SUM(K192:$AL192)&lt;&gt;0),$E$44,0)+IF(AND(I192=0,J192=1),$E$45,0))</f>
        <v>0</v>
      </c>
      <c r="K198" s="76">
        <f>-(IF(AND(K192=1,L192=0),$E$43,0)+IF(AND(K192=0,SUM(L192:$AL192)&lt;&gt;0),$E$44,0)+IF(AND(J192=0,K192=1),$E$45,0))</f>
        <v>0</v>
      </c>
      <c r="L198" s="76">
        <f>-(IF(AND(L192=1,M192=0),$E$43,0)+IF(AND(L192=0,SUM(M192:$AL192)&lt;&gt;0),$E$44,0)+IF(AND(K192=0,L192=1),$E$45,0))</f>
        <v>0</v>
      </c>
      <c r="M198" s="76">
        <f>-(IF(AND(M192=1,N192=0),$E$43,0)+IF(AND(M192=0,SUM(N192:$AL192)&lt;&gt;0),$E$44,0)+IF(AND(L192=0,M192=1),$E$45,0))</f>
        <v>0</v>
      </c>
      <c r="N198" s="76">
        <f>-(IF(AND(N192=1,O192=0),$E$43,0)+IF(AND(N192=0,SUM(O192:$AL192)&lt;&gt;0),$E$44,0)+IF(AND(M192=0,N192=1),$E$45,0))</f>
        <v>-5</v>
      </c>
      <c r="O198" s="76">
        <f>-(IF(AND(O192=1,P192=0),$E$43,0)+IF(AND(O192=0,SUM(P192:$AL192)&lt;&gt;0),$E$44,0)+IF(AND(N192=0,O192=1),$E$45,0))</f>
        <v>0</v>
      </c>
      <c r="P198" s="76">
        <f>-(IF(AND(P192=1,Q192=0),$E$43,0)+IF(AND(P192=0,SUM(Q192:$AL192)&lt;&gt;0),$E$44,0)+IF(AND(O192=0,P192=1),$E$45,0))</f>
        <v>0</v>
      </c>
      <c r="Q198" s="76">
        <f>-(IF(AND(Q192=1,R192=0),$E$43,0)+IF(AND(Q192=0,SUM(R192:$AL192)&lt;&gt;0),$E$44,0)+IF(AND(P192=0,Q192=1),$E$45,0))</f>
        <v>0</v>
      </c>
      <c r="R198" s="76">
        <f>-(IF(AND(R192=1,S192=0),$E$43,0)+IF(AND(R192=0,SUM(S192:$AL192)&lt;&gt;0),$E$44,0)+IF(AND(Q192=0,R192=1),$E$45,0))</f>
        <v>0</v>
      </c>
      <c r="S198" s="76">
        <f>-(IF(AND(S192=1,T192=0),$E$43,0)+IF(AND(S192=0,SUM(T192:$AL192)&lt;&gt;0),$E$44,0)+IF(AND(R192=0,S192=1),$E$45,0))</f>
        <v>0</v>
      </c>
      <c r="T198" s="76">
        <f>-(IF(AND(T192=1,U192=0),$E$43,0)+IF(AND(T192=0,SUM(U192:$AL192)&lt;&gt;0),$E$44,0)+IF(AND(S192=0,T192=1),$E$45,0))</f>
        <v>0</v>
      </c>
      <c r="U198" s="76">
        <f>-(IF(AND(U192=1,V192=0),$E$43,0)+IF(AND(U192=0,SUM(V192:$AL192)&lt;&gt;0),$E$44,0)+IF(AND(T192=0,U192=1),$E$45,0))</f>
        <v>0</v>
      </c>
      <c r="V198" s="76">
        <f>-(IF(AND(V192=1,W192=0),$E$43,0)+IF(AND(V192=0,SUM(W192:$AL192)&lt;&gt;0),$E$44,0)+IF(AND(U192=0,V192=1),$E$45,0))</f>
        <v>0</v>
      </c>
      <c r="W198" s="76">
        <f>-(IF(AND(W192=1,X192=0),$E$43,0)+IF(AND(W192=0,SUM(X192:$AL192)&lt;&gt;0),$E$44,0)+IF(AND(V192=0,W192=1),$E$45,0))</f>
        <v>0</v>
      </c>
      <c r="X198" s="76">
        <f>-(IF(AND(X192=1,Y192=0),$E$43,0)+IF(AND(X192=0,SUM(Y192:$AL192)&lt;&gt;0),$E$44,0)+IF(AND(W192=0,X192=1),$E$45,0))</f>
        <v>0</v>
      </c>
      <c r="Y198" s="76">
        <f>-(IF(AND(Y192=1,Z192=0),$E$43,0)+IF(AND(Y192=0,SUM(Z192:$AL192)&lt;&gt;0),$E$44,0)+IF(AND(X192=0,Y192=1),$E$45,0))</f>
        <v>0</v>
      </c>
      <c r="Z198" s="76">
        <f>-(IF(AND(Z192=1,AA192=0),$E$43,0)+IF(AND(Z192=0,SUM(AA192:$AL192)&lt;&gt;0),$E$44,0)+IF(AND(Y192=0,Z192=1),$E$45,0))</f>
        <v>0</v>
      </c>
      <c r="AA198" s="76">
        <f>-(IF(AND(AA192=1,AB192=0),$E$43,0)+IF(AND(AA192=0,SUM(AB192:$AL192)&lt;&gt;0),$E$44,0)+IF(AND(Z192=0,AA192=1),$E$45,0))</f>
        <v>0</v>
      </c>
      <c r="AB198" s="76">
        <f>-(IF(AND(AB192=1,AC192=0),$E$43,0)+IF(AND(AB192=0,SUM(AC192:$AL192)&lt;&gt;0),$E$44,0)+IF(AND(AA192=0,AB192=1),$E$45,0))</f>
        <v>0</v>
      </c>
      <c r="AC198" s="76">
        <f>-(IF(AND(AC192=1,AD192=0),$E$43,0)+IF(AND(AC192=0,SUM(AD192:$AL192)&lt;&gt;0),$E$44,0)+IF(AND(AB192=0,AC192=1),$E$45,0))</f>
        <v>0</v>
      </c>
      <c r="AD198" s="76">
        <f>-(IF(AND(AD192=1,AE192=0),$E$43,0)+IF(AND(AD192=0,SUM(AE192:$AL192)&lt;&gt;0),$E$44,0)+IF(AND(AC192=0,AD192=1),$E$45,0))</f>
        <v>0</v>
      </c>
      <c r="AE198" s="76">
        <f>-(IF(AND(AE192=1,AF192=0),$E$43,0)+IF(AND(AE192=0,SUM(AF192:$AL192)&lt;&gt;0),$E$44,0)+IF(AND(AD192=0,AE192=1),$E$45,0))</f>
        <v>0</v>
      </c>
      <c r="AF198" s="76">
        <f>-(IF(AND(AF192=1,AG192=0),$E$43,0)+IF(AND(AF192=0,SUM(AG192:$AL192)&lt;&gt;0),$E$44,0)+IF(AND(AE192=0,AF192=1),$E$45,0))</f>
        <v>0</v>
      </c>
      <c r="AG198" s="76">
        <f>-(IF(AND(AG192=1,AH192=0),$E$43,0)+IF(AND(AG192=0,SUM(AH192:$AL192)&lt;&gt;0),$E$44,0)+IF(AND(AF192=0,AG192=1),$E$45,0))</f>
        <v>0</v>
      </c>
      <c r="AH198" s="76">
        <f>-(IF(AND(AH192=1,AI192=0),$E$43,0)+IF(AND(AH192=0,SUM(AI192:$AL192)&lt;&gt;0),$E$44,0)+IF(AND(AG192=0,AH192=1),$E$45,0))</f>
        <v>0</v>
      </c>
      <c r="AI198" s="76">
        <f>-(IF(AND(AI192=1,AJ192=0),$E$43,0)+IF(AND(AI192=0,SUM(AJ192:$AL192)&lt;&gt;0),$E$44,0)+IF(AND(AH192=0,AI192=1),$E$45,0))</f>
        <v>0</v>
      </c>
      <c r="AJ198" s="76">
        <f>-(IF(AND(AJ192=1,AK192=0),$E$43,0)+IF(AND(AJ192=0,SUM(AK192:$AL192)&lt;&gt;0),$E$44,0)+IF(AND(AI192=0,AJ192=1),$E$45,0))</f>
        <v>0</v>
      </c>
      <c r="AK198" s="76">
        <f>-(IF(AND(AK192=1,AL192=0),$E$43,0)+IF(AND(AK192=0,SUM(AL192:$AL192)&lt;&gt;0),$E$44,0)+IF(AND(AJ192=0,AK192=1),$E$45,0))</f>
        <v>0</v>
      </c>
      <c r="AL198" s="76">
        <f>-(IF(AND(AL192=1,AM192=0),$E$43,0)+IF(AND(AL192=0,SUM($AL192:AM192)&lt;&gt;0),$E$44,0)+IF(AND(AK192=0,AL192=1),$E$45,0))</f>
        <v>0</v>
      </c>
    </row>
    <row r="199" spans="3:38" hidden="1" outlineLevel="1">
      <c r="C199" s="67" t="s">
        <v>101</v>
      </c>
      <c r="D199" s="68"/>
      <c r="E199" s="69"/>
      <c r="F199" s="70" t="s">
        <v>46</v>
      </c>
      <c r="G199" s="76">
        <f t="shared" si="322"/>
        <v>0</v>
      </c>
      <c r="H199" s="76">
        <f t="shared" ref="H199:AL199" si="355">-IF(AND(H180&gt;0,H$60=0,$Q$52="Flotation"),$G$32*IF(I180=0,(H180/MAX($H180:$AL180)),1),0)</f>
        <v>0</v>
      </c>
      <c r="I199" s="76">
        <f t="shared" si="355"/>
        <v>0</v>
      </c>
      <c r="J199" s="76">
        <f t="shared" si="355"/>
        <v>0</v>
      </c>
      <c r="K199" s="76">
        <f t="shared" si="355"/>
        <v>0</v>
      </c>
      <c r="L199" s="76">
        <f t="shared" si="355"/>
        <v>0</v>
      </c>
      <c r="M199" s="76">
        <f t="shared" si="355"/>
        <v>0</v>
      </c>
      <c r="N199" s="76">
        <f t="shared" si="355"/>
        <v>0</v>
      </c>
      <c r="O199" s="76">
        <f t="shared" si="355"/>
        <v>0</v>
      </c>
      <c r="P199" s="76">
        <f t="shared" si="355"/>
        <v>0</v>
      </c>
      <c r="Q199" s="76">
        <f t="shared" si="355"/>
        <v>0</v>
      </c>
      <c r="R199" s="76">
        <f t="shared" si="355"/>
        <v>0</v>
      </c>
      <c r="S199" s="76">
        <f t="shared" si="355"/>
        <v>0</v>
      </c>
      <c r="T199" s="76">
        <f t="shared" si="355"/>
        <v>0</v>
      </c>
      <c r="U199" s="76">
        <f t="shared" si="355"/>
        <v>0</v>
      </c>
      <c r="V199" s="76">
        <f t="shared" si="355"/>
        <v>0</v>
      </c>
      <c r="W199" s="76">
        <f t="shared" si="355"/>
        <v>0</v>
      </c>
      <c r="X199" s="76">
        <f t="shared" si="355"/>
        <v>0</v>
      </c>
      <c r="Y199" s="76">
        <f t="shared" si="355"/>
        <v>0</v>
      </c>
      <c r="Z199" s="76">
        <f t="shared" si="355"/>
        <v>0</v>
      </c>
      <c r="AA199" s="76">
        <f t="shared" si="355"/>
        <v>0</v>
      </c>
      <c r="AB199" s="76">
        <f t="shared" si="355"/>
        <v>0</v>
      </c>
      <c r="AC199" s="76">
        <f t="shared" si="355"/>
        <v>0</v>
      </c>
      <c r="AD199" s="76">
        <f t="shared" si="355"/>
        <v>0</v>
      </c>
      <c r="AE199" s="76">
        <f t="shared" si="355"/>
        <v>0</v>
      </c>
      <c r="AF199" s="76">
        <f t="shared" si="355"/>
        <v>0</v>
      </c>
      <c r="AG199" s="76">
        <f t="shared" si="355"/>
        <v>0</v>
      </c>
      <c r="AH199" s="76">
        <f t="shared" si="355"/>
        <v>0</v>
      </c>
      <c r="AI199" s="76">
        <f t="shared" si="355"/>
        <v>0</v>
      </c>
      <c r="AJ199" s="76">
        <f t="shared" si="355"/>
        <v>0</v>
      </c>
      <c r="AK199" s="76">
        <f t="shared" si="355"/>
        <v>0</v>
      </c>
      <c r="AL199" s="76">
        <f t="shared" si="355"/>
        <v>0</v>
      </c>
    </row>
    <row r="200" spans="3:38" hidden="1" outlineLevel="1">
      <c r="C200" s="67" t="s">
        <v>105</v>
      </c>
      <c r="D200" s="68"/>
      <c r="E200" s="69"/>
      <c r="F200" s="70" t="s">
        <v>46</v>
      </c>
      <c r="G200" s="76">
        <f t="shared" si="322"/>
        <v>0</v>
      </c>
      <c r="H200" s="76">
        <f t="shared" ref="H200:AL200" si="356">-IF($Q$52="Flotation",H189*$G$33/1000,0)</f>
        <v>0</v>
      </c>
      <c r="I200" s="76">
        <f t="shared" si="356"/>
        <v>0</v>
      </c>
      <c r="J200" s="76">
        <f t="shared" si="356"/>
        <v>0</v>
      </c>
      <c r="K200" s="76">
        <f t="shared" si="356"/>
        <v>0</v>
      </c>
      <c r="L200" s="76">
        <f t="shared" si="356"/>
        <v>0</v>
      </c>
      <c r="M200" s="76">
        <f t="shared" si="356"/>
        <v>0</v>
      </c>
      <c r="N200" s="76">
        <f t="shared" si="356"/>
        <v>0</v>
      </c>
      <c r="O200" s="76">
        <f t="shared" si="356"/>
        <v>0</v>
      </c>
      <c r="P200" s="76">
        <f t="shared" si="356"/>
        <v>0</v>
      </c>
      <c r="Q200" s="76">
        <f t="shared" si="356"/>
        <v>0</v>
      </c>
      <c r="R200" s="76">
        <f t="shared" si="356"/>
        <v>0</v>
      </c>
      <c r="S200" s="76">
        <f t="shared" si="356"/>
        <v>0</v>
      </c>
      <c r="T200" s="76">
        <f t="shared" si="356"/>
        <v>0</v>
      </c>
      <c r="U200" s="76">
        <f t="shared" si="356"/>
        <v>0</v>
      </c>
      <c r="V200" s="76">
        <f t="shared" si="356"/>
        <v>0</v>
      </c>
      <c r="W200" s="76">
        <f t="shared" si="356"/>
        <v>0</v>
      </c>
      <c r="X200" s="76">
        <f t="shared" si="356"/>
        <v>0</v>
      </c>
      <c r="Y200" s="76">
        <f t="shared" si="356"/>
        <v>0</v>
      </c>
      <c r="Z200" s="76">
        <f t="shared" si="356"/>
        <v>0</v>
      </c>
      <c r="AA200" s="76">
        <f t="shared" si="356"/>
        <v>0</v>
      </c>
      <c r="AB200" s="76">
        <f t="shared" si="356"/>
        <v>0</v>
      </c>
      <c r="AC200" s="76">
        <f t="shared" si="356"/>
        <v>0</v>
      </c>
      <c r="AD200" s="76">
        <f t="shared" si="356"/>
        <v>0</v>
      </c>
      <c r="AE200" s="76">
        <f t="shared" si="356"/>
        <v>0</v>
      </c>
      <c r="AF200" s="76">
        <f t="shared" si="356"/>
        <v>0</v>
      </c>
      <c r="AG200" s="76">
        <f t="shared" si="356"/>
        <v>0</v>
      </c>
      <c r="AH200" s="76">
        <f t="shared" si="356"/>
        <v>0</v>
      </c>
      <c r="AI200" s="76">
        <f t="shared" si="356"/>
        <v>0</v>
      </c>
      <c r="AJ200" s="76">
        <f t="shared" si="356"/>
        <v>0</v>
      </c>
      <c r="AK200" s="76">
        <f t="shared" si="356"/>
        <v>0</v>
      </c>
      <c r="AL200" s="76">
        <f t="shared" si="356"/>
        <v>0</v>
      </c>
    </row>
    <row r="201" spans="3:38" hidden="1" outlineLevel="1">
      <c r="C201" s="67" t="s">
        <v>106</v>
      </c>
      <c r="D201" s="68"/>
      <c r="E201" s="69"/>
      <c r="F201" s="70" t="s">
        <v>46</v>
      </c>
      <c r="G201" s="76">
        <f t="shared" si="322"/>
        <v>0</v>
      </c>
      <c r="H201" s="76">
        <f t="shared" ref="H201:AL201" si="357">-IF(H190&gt;0,H190,H189)*$G$36/1000</f>
        <v>0</v>
      </c>
      <c r="I201" s="76">
        <f t="shared" si="357"/>
        <v>0</v>
      </c>
      <c r="J201" s="76">
        <f t="shared" si="357"/>
        <v>0</v>
      </c>
      <c r="K201" s="76">
        <f t="shared" si="357"/>
        <v>0</v>
      </c>
      <c r="L201" s="76">
        <f t="shared" si="357"/>
        <v>0</v>
      </c>
      <c r="M201" s="76">
        <f t="shared" si="357"/>
        <v>0</v>
      </c>
      <c r="N201" s="76">
        <f t="shared" si="357"/>
        <v>0</v>
      </c>
      <c r="O201" s="76">
        <f t="shared" si="357"/>
        <v>0</v>
      </c>
      <c r="P201" s="76">
        <f t="shared" si="357"/>
        <v>0</v>
      </c>
      <c r="Q201" s="76">
        <f t="shared" si="357"/>
        <v>0</v>
      </c>
      <c r="R201" s="76">
        <f t="shared" si="357"/>
        <v>0</v>
      </c>
      <c r="S201" s="76">
        <f t="shared" si="357"/>
        <v>0</v>
      </c>
      <c r="T201" s="76">
        <f t="shared" si="357"/>
        <v>0</v>
      </c>
      <c r="U201" s="76">
        <f t="shared" si="357"/>
        <v>0</v>
      </c>
      <c r="V201" s="76">
        <f t="shared" si="357"/>
        <v>0</v>
      </c>
      <c r="W201" s="76">
        <f t="shared" si="357"/>
        <v>0</v>
      </c>
      <c r="X201" s="76">
        <f t="shared" si="357"/>
        <v>0</v>
      </c>
      <c r="Y201" s="76">
        <f t="shared" si="357"/>
        <v>0</v>
      </c>
      <c r="Z201" s="76">
        <f t="shared" si="357"/>
        <v>0</v>
      </c>
      <c r="AA201" s="76">
        <f t="shared" si="357"/>
        <v>0</v>
      </c>
      <c r="AB201" s="76">
        <f t="shared" si="357"/>
        <v>0</v>
      </c>
      <c r="AC201" s="76">
        <f t="shared" si="357"/>
        <v>0</v>
      </c>
      <c r="AD201" s="76">
        <f t="shared" si="357"/>
        <v>0</v>
      </c>
      <c r="AE201" s="76">
        <f t="shared" si="357"/>
        <v>0</v>
      </c>
      <c r="AF201" s="76">
        <f t="shared" si="357"/>
        <v>0</v>
      </c>
      <c r="AG201" s="76">
        <f t="shared" si="357"/>
        <v>0</v>
      </c>
      <c r="AH201" s="76">
        <f t="shared" si="357"/>
        <v>0</v>
      </c>
      <c r="AI201" s="76">
        <f t="shared" si="357"/>
        <v>0</v>
      </c>
      <c r="AJ201" s="76">
        <f t="shared" si="357"/>
        <v>0</v>
      </c>
      <c r="AK201" s="76">
        <f t="shared" si="357"/>
        <v>0</v>
      </c>
      <c r="AL201" s="76">
        <f t="shared" si="357"/>
        <v>0</v>
      </c>
    </row>
    <row r="202" spans="3:38" hidden="1" outlineLevel="1">
      <c r="C202" s="67" t="s">
        <v>107</v>
      </c>
      <c r="D202" s="68"/>
      <c r="E202" s="69"/>
      <c r="F202" s="70" t="s">
        <v>46</v>
      </c>
      <c r="G202" s="76">
        <f t="shared" si="322"/>
        <v>0</v>
      </c>
      <c r="H202" s="76">
        <f t="shared" ref="H202:AL202" si="358">-IF(H190&gt;0,H190,H189)*$G$38/1000</f>
        <v>0</v>
      </c>
      <c r="I202" s="76">
        <f t="shared" si="358"/>
        <v>0</v>
      </c>
      <c r="J202" s="76">
        <f t="shared" si="358"/>
        <v>0</v>
      </c>
      <c r="K202" s="76">
        <f t="shared" si="358"/>
        <v>0</v>
      </c>
      <c r="L202" s="76">
        <f t="shared" si="358"/>
        <v>0</v>
      </c>
      <c r="M202" s="76">
        <f t="shared" si="358"/>
        <v>0</v>
      </c>
      <c r="N202" s="76">
        <f t="shared" si="358"/>
        <v>0</v>
      </c>
      <c r="O202" s="76">
        <f t="shared" si="358"/>
        <v>0</v>
      </c>
      <c r="P202" s="76">
        <f t="shared" si="358"/>
        <v>0</v>
      </c>
      <c r="Q202" s="76">
        <f t="shared" si="358"/>
        <v>0</v>
      </c>
      <c r="R202" s="76">
        <f t="shared" si="358"/>
        <v>0</v>
      </c>
      <c r="S202" s="76">
        <f t="shared" si="358"/>
        <v>0</v>
      </c>
      <c r="T202" s="76">
        <f t="shared" si="358"/>
        <v>0</v>
      </c>
      <c r="U202" s="76">
        <f t="shared" si="358"/>
        <v>0</v>
      </c>
      <c r="V202" s="76">
        <f t="shared" si="358"/>
        <v>0</v>
      </c>
      <c r="W202" s="76">
        <f t="shared" si="358"/>
        <v>0</v>
      </c>
      <c r="X202" s="76">
        <f t="shared" si="358"/>
        <v>0</v>
      </c>
      <c r="Y202" s="76">
        <f t="shared" si="358"/>
        <v>0</v>
      </c>
      <c r="Z202" s="76">
        <f t="shared" si="358"/>
        <v>0</v>
      </c>
      <c r="AA202" s="76">
        <f t="shared" si="358"/>
        <v>0</v>
      </c>
      <c r="AB202" s="76">
        <f t="shared" si="358"/>
        <v>0</v>
      </c>
      <c r="AC202" s="76">
        <f t="shared" si="358"/>
        <v>0</v>
      </c>
      <c r="AD202" s="76">
        <f t="shared" si="358"/>
        <v>0</v>
      </c>
      <c r="AE202" s="76">
        <f t="shared" si="358"/>
        <v>0</v>
      </c>
      <c r="AF202" s="76">
        <f t="shared" si="358"/>
        <v>0</v>
      </c>
      <c r="AG202" s="76">
        <f t="shared" si="358"/>
        <v>0</v>
      </c>
      <c r="AH202" s="76">
        <f t="shared" si="358"/>
        <v>0</v>
      </c>
      <c r="AI202" s="76">
        <f t="shared" si="358"/>
        <v>0</v>
      </c>
      <c r="AJ202" s="76">
        <f t="shared" si="358"/>
        <v>0</v>
      </c>
      <c r="AK202" s="76">
        <f t="shared" si="358"/>
        <v>0</v>
      </c>
      <c r="AL202" s="76">
        <f t="shared" si="358"/>
        <v>0</v>
      </c>
    </row>
    <row r="203" spans="3:38" hidden="1" outlineLevel="1">
      <c r="C203" s="66" t="s">
        <v>2</v>
      </c>
      <c r="D203" s="63"/>
      <c r="E203" s="3"/>
      <c r="F203" s="47" t="s">
        <v>46</v>
      </c>
      <c r="G203" s="62">
        <f t="shared" si="322"/>
        <v>0</v>
      </c>
      <c r="H203" s="62">
        <f t="shared" ref="H203:AL203" si="359">-H195*$E$48</f>
        <v>0</v>
      </c>
      <c r="I203" s="62">
        <f t="shared" si="359"/>
        <v>0</v>
      </c>
      <c r="J203" s="62">
        <f t="shared" si="359"/>
        <v>0</v>
      </c>
      <c r="K203" s="62">
        <f t="shared" si="359"/>
        <v>0</v>
      </c>
      <c r="L203" s="62">
        <f t="shared" si="359"/>
        <v>0</v>
      </c>
      <c r="M203" s="62">
        <f t="shared" si="359"/>
        <v>0</v>
      </c>
      <c r="N203" s="62">
        <f t="shared" si="359"/>
        <v>0</v>
      </c>
      <c r="O203" s="62">
        <f t="shared" si="359"/>
        <v>0</v>
      </c>
      <c r="P203" s="62">
        <f t="shared" si="359"/>
        <v>0</v>
      </c>
      <c r="Q203" s="62">
        <f t="shared" si="359"/>
        <v>0</v>
      </c>
      <c r="R203" s="62">
        <f t="shared" si="359"/>
        <v>0</v>
      </c>
      <c r="S203" s="62">
        <f t="shared" si="359"/>
        <v>0</v>
      </c>
      <c r="T203" s="62">
        <f t="shared" si="359"/>
        <v>0</v>
      </c>
      <c r="U203" s="62">
        <f t="shared" si="359"/>
        <v>0</v>
      </c>
      <c r="V203" s="62">
        <f t="shared" si="359"/>
        <v>0</v>
      </c>
      <c r="W203" s="62">
        <f t="shared" si="359"/>
        <v>0</v>
      </c>
      <c r="X203" s="62">
        <f t="shared" si="359"/>
        <v>0</v>
      </c>
      <c r="Y203" s="62">
        <f t="shared" si="359"/>
        <v>0</v>
      </c>
      <c r="Z203" s="62">
        <f t="shared" si="359"/>
        <v>0</v>
      </c>
      <c r="AA203" s="62">
        <f t="shared" si="359"/>
        <v>0</v>
      </c>
      <c r="AB203" s="62">
        <f t="shared" si="359"/>
        <v>0</v>
      </c>
      <c r="AC203" s="62">
        <f t="shared" si="359"/>
        <v>0</v>
      </c>
      <c r="AD203" s="62">
        <f t="shared" si="359"/>
        <v>0</v>
      </c>
      <c r="AE203" s="62">
        <f t="shared" si="359"/>
        <v>0</v>
      </c>
      <c r="AF203" s="62">
        <f t="shared" si="359"/>
        <v>0</v>
      </c>
      <c r="AG203" s="62">
        <f t="shared" si="359"/>
        <v>0</v>
      </c>
      <c r="AH203" s="62">
        <f t="shared" si="359"/>
        <v>0</v>
      </c>
      <c r="AI203" s="62">
        <f t="shared" si="359"/>
        <v>0</v>
      </c>
      <c r="AJ203" s="62">
        <f t="shared" si="359"/>
        <v>0</v>
      </c>
      <c r="AK203" s="62">
        <f t="shared" si="359"/>
        <v>0</v>
      </c>
      <c r="AL203" s="62">
        <f t="shared" si="359"/>
        <v>0</v>
      </c>
    </row>
    <row r="204" spans="3:38" hidden="1" outlineLevel="1">
      <c r="C204" s="43" t="s">
        <v>133</v>
      </c>
      <c r="D204" s="3"/>
      <c r="E204" s="3"/>
      <c r="F204" s="47" t="s">
        <v>46</v>
      </c>
      <c r="G204" s="62">
        <f t="shared" si="322"/>
        <v>0</v>
      </c>
      <c r="H204" s="62">
        <f t="shared" ref="H204:AL204" si="360">-H195*$E$50</f>
        <v>0</v>
      </c>
      <c r="I204" s="62">
        <f t="shared" si="360"/>
        <v>0</v>
      </c>
      <c r="J204" s="62">
        <f t="shared" si="360"/>
        <v>0</v>
      </c>
      <c r="K204" s="62">
        <f t="shared" si="360"/>
        <v>0</v>
      </c>
      <c r="L204" s="62">
        <f t="shared" si="360"/>
        <v>0</v>
      </c>
      <c r="M204" s="62">
        <f t="shared" si="360"/>
        <v>0</v>
      </c>
      <c r="N204" s="62">
        <f t="shared" si="360"/>
        <v>0</v>
      </c>
      <c r="O204" s="62">
        <f t="shared" si="360"/>
        <v>0</v>
      </c>
      <c r="P204" s="62">
        <f t="shared" si="360"/>
        <v>0</v>
      </c>
      <c r="Q204" s="62">
        <f t="shared" si="360"/>
        <v>0</v>
      </c>
      <c r="R204" s="62">
        <f t="shared" si="360"/>
        <v>0</v>
      </c>
      <c r="S204" s="62">
        <f t="shared" si="360"/>
        <v>0</v>
      </c>
      <c r="T204" s="62">
        <f t="shared" si="360"/>
        <v>0</v>
      </c>
      <c r="U204" s="62">
        <f t="shared" si="360"/>
        <v>0</v>
      </c>
      <c r="V204" s="62">
        <f t="shared" si="360"/>
        <v>0</v>
      </c>
      <c r="W204" s="62">
        <f t="shared" si="360"/>
        <v>0</v>
      </c>
      <c r="X204" s="62">
        <f t="shared" si="360"/>
        <v>0</v>
      </c>
      <c r="Y204" s="62">
        <f t="shared" si="360"/>
        <v>0</v>
      </c>
      <c r="Z204" s="62">
        <f t="shared" si="360"/>
        <v>0</v>
      </c>
      <c r="AA204" s="62">
        <f t="shared" si="360"/>
        <v>0</v>
      </c>
      <c r="AB204" s="62">
        <f t="shared" si="360"/>
        <v>0</v>
      </c>
      <c r="AC204" s="62">
        <f t="shared" si="360"/>
        <v>0</v>
      </c>
      <c r="AD204" s="62">
        <f t="shared" si="360"/>
        <v>0</v>
      </c>
      <c r="AE204" s="62">
        <f t="shared" si="360"/>
        <v>0</v>
      </c>
      <c r="AF204" s="62">
        <f t="shared" si="360"/>
        <v>0</v>
      </c>
      <c r="AG204" s="62">
        <f t="shared" si="360"/>
        <v>0</v>
      </c>
      <c r="AH204" s="62">
        <f t="shared" si="360"/>
        <v>0</v>
      </c>
      <c r="AI204" s="62">
        <f t="shared" si="360"/>
        <v>0</v>
      </c>
      <c r="AJ204" s="62">
        <f t="shared" si="360"/>
        <v>0</v>
      </c>
      <c r="AK204" s="62">
        <f t="shared" si="360"/>
        <v>0</v>
      </c>
      <c r="AL204" s="62">
        <f t="shared" si="360"/>
        <v>0</v>
      </c>
    </row>
    <row r="205" spans="3:38" hidden="1" outlineLevel="1">
      <c r="C205" s="43" t="s">
        <v>121</v>
      </c>
      <c r="D205" s="3"/>
      <c r="E205" s="3"/>
      <c r="F205" s="47" t="s">
        <v>46</v>
      </c>
      <c r="G205" s="62">
        <f t="shared" si="322"/>
        <v>0</v>
      </c>
      <c r="H205" s="62">
        <f t="shared" ref="H205:AL205" si="361">-MAX(H195*0.25,SUM(H195:H197,H203:H204,H206:H207))*$E$51</f>
        <v>0</v>
      </c>
      <c r="I205" s="62">
        <f t="shared" si="361"/>
        <v>0</v>
      </c>
      <c r="J205" s="62">
        <f t="shared" si="361"/>
        <v>0</v>
      </c>
      <c r="K205" s="62">
        <f t="shared" si="361"/>
        <v>0</v>
      </c>
      <c r="L205" s="62">
        <f t="shared" si="361"/>
        <v>0</v>
      </c>
      <c r="M205" s="62">
        <f t="shared" si="361"/>
        <v>0</v>
      </c>
      <c r="N205" s="62">
        <f t="shared" si="361"/>
        <v>0</v>
      </c>
      <c r="O205" s="62">
        <f t="shared" si="361"/>
        <v>0</v>
      </c>
      <c r="P205" s="62">
        <f t="shared" si="361"/>
        <v>0</v>
      </c>
      <c r="Q205" s="62">
        <f t="shared" si="361"/>
        <v>0</v>
      </c>
      <c r="R205" s="62">
        <f t="shared" si="361"/>
        <v>0</v>
      </c>
      <c r="S205" s="62">
        <f t="shared" si="361"/>
        <v>0</v>
      </c>
      <c r="T205" s="62">
        <f t="shared" si="361"/>
        <v>0</v>
      </c>
      <c r="U205" s="62">
        <f t="shared" si="361"/>
        <v>0</v>
      </c>
      <c r="V205" s="62">
        <f t="shared" si="361"/>
        <v>0</v>
      </c>
      <c r="W205" s="62">
        <f t="shared" si="361"/>
        <v>0</v>
      </c>
      <c r="X205" s="62">
        <f t="shared" si="361"/>
        <v>0</v>
      </c>
      <c r="Y205" s="62">
        <f t="shared" si="361"/>
        <v>0</v>
      </c>
      <c r="Z205" s="62">
        <f t="shared" si="361"/>
        <v>0</v>
      </c>
      <c r="AA205" s="62">
        <f t="shared" si="361"/>
        <v>0</v>
      </c>
      <c r="AB205" s="62">
        <f t="shared" si="361"/>
        <v>0</v>
      </c>
      <c r="AC205" s="62">
        <f t="shared" si="361"/>
        <v>0</v>
      </c>
      <c r="AD205" s="62">
        <f t="shared" si="361"/>
        <v>0</v>
      </c>
      <c r="AE205" s="62">
        <f t="shared" si="361"/>
        <v>0</v>
      </c>
      <c r="AF205" s="62">
        <f t="shared" si="361"/>
        <v>0</v>
      </c>
      <c r="AG205" s="62">
        <f t="shared" si="361"/>
        <v>0</v>
      </c>
      <c r="AH205" s="62">
        <f t="shared" si="361"/>
        <v>0</v>
      </c>
      <c r="AI205" s="62">
        <f t="shared" si="361"/>
        <v>0</v>
      </c>
      <c r="AJ205" s="62">
        <f t="shared" si="361"/>
        <v>0</v>
      </c>
      <c r="AK205" s="62">
        <f t="shared" si="361"/>
        <v>0</v>
      </c>
      <c r="AL205" s="62">
        <f t="shared" si="361"/>
        <v>0</v>
      </c>
    </row>
    <row r="206" spans="3:38" hidden="1" outlineLevel="1">
      <c r="C206" s="66" t="s">
        <v>118</v>
      </c>
      <c r="D206" s="63"/>
      <c r="E206" s="3"/>
      <c r="F206" s="47" t="s">
        <v>46</v>
      </c>
      <c r="G206" s="62">
        <f t="shared" si="322"/>
        <v>0</v>
      </c>
      <c r="H206" s="62">
        <f t="shared" ref="H206:AL206" si="362">SUM(H196,H199:H200)*$G$49</f>
        <v>0</v>
      </c>
      <c r="I206" s="62">
        <f t="shared" si="362"/>
        <v>0</v>
      </c>
      <c r="J206" s="62">
        <f t="shared" si="362"/>
        <v>0</v>
      </c>
      <c r="K206" s="62">
        <f t="shared" si="362"/>
        <v>0</v>
      </c>
      <c r="L206" s="62">
        <f t="shared" si="362"/>
        <v>0</v>
      </c>
      <c r="M206" s="62">
        <f t="shared" si="362"/>
        <v>0</v>
      </c>
      <c r="N206" s="62">
        <f t="shared" si="362"/>
        <v>0</v>
      </c>
      <c r="O206" s="62">
        <f t="shared" si="362"/>
        <v>0</v>
      </c>
      <c r="P206" s="62">
        <f t="shared" si="362"/>
        <v>0</v>
      </c>
      <c r="Q206" s="62">
        <f t="shared" si="362"/>
        <v>0</v>
      </c>
      <c r="R206" s="62">
        <f t="shared" si="362"/>
        <v>0</v>
      </c>
      <c r="S206" s="62">
        <f t="shared" si="362"/>
        <v>0</v>
      </c>
      <c r="T206" s="62">
        <f t="shared" si="362"/>
        <v>0</v>
      </c>
      <c r="U206" s="62">
        <f t="shared" si="362"/>
        <v>0</v>
      </c>
      <c r="V206" s="62">
        <f t="shared" si="362"/>
        <v>0</v>
      </c>
      <c r="W206" s="62">
        <f t="shared" si="362"/>
        <v>0</v>
      </c>
      <c r="X206" s="62">
        <f t="shared" si="362"/>
        <v>0</v>
      </c>
      <c r="Y206" s="62">
        <f t="shared" si="362"/>
        <v>0</v>
      </c>
      <c r="Z206" s="62">
        <f t="shared" si="362"/>
        <v>0</v>
      </c>
      <c r="AA206" s="62">
        <f t="shared" si="362"/>
        <v>0</v>
      </c>
      <c r="AB206" s="62">
        <f t="shared" si="362"/>
        <v>0</v>
      </c>
      <c r="AC206" s="62">
        <f t="shared" si="362"/>
        <v>0</v>
      </c>
      <c r="AD206" s="62">
        <f t="shared" si="362"/>
        <v>0</v>
      </c>
      <c r="AE206" s="62">
        <f t="shared" si="362"/>
        <v>0</v>
      </c>
      <c r="AF206" s="62">
        <f t="shared" si="362"/>
        <v>0</v>
      </c>
      <c r="AG206" s="62">
        <f t="shared" si="362"/>
        <v>0</v>
      </c>
      <c r="AH206" s="62">
        <f t="shared" si="362"/>
        <v>0</v>
      </c>
      <c r="AI206" s="62">
        <f t="shared" si="362"/>
        <v>0</v>
      </c>
      <c r="AJ206" s="62">
        <f t="shared" si="362"/>
        <v>0</v>
      </c>
      <c r="AK206" s="62">
        <f t="shared" si="362"/>
        <v>0</v>
      </c>
      <c r="AL206" s="62">
        <f t="shared" si="362"/>
        <v>0</v>
      </c>
    </row>
    <row r="207" spans="3:38" hidden="1" outlineLevel="1">
      <c r="C207" s="43" t="s">
        <v>114</v>
      </c>
      <c r="D207" s="3"/>
      <c r="E207" s="3"/>
      <c r="F207" s="47" t="s">
        <v>46</v>
      </c>
      <c r="G207" s="62">
        <f t="shared" si="322"/>
        <v>0</v>
      </c>
      <c r="H207" s="62">
        <f t="shared" ref="H207:AL207" si="363">SUM(H70:H72,H76:H77)</f>
        <v>0</v>
      </c>
      <c r="I207" s="62">
        <f t="shared" si="363"/>
        <v>0</v>
      </c>
      <c r="J207" s="62">
        <f t="shared" si="363"/>
        <v>0</v>
      </c>
      <c r="K207" s="62">
        <f t="shared" si="363"/>
        <v>0</v>
      </c>
      <c r="L207" s="62">
        <f t="shared" si="363"/>
        <v>0</v>
      </c>
      <c r="M207" s="62">
        <f t="shared" si="363"/>
        <v>0</v>
      </c>
      <c r="N207" s="62">
        <f t="shared" si="363"/>
        <v>0</v>
      </c>
      <c r="O207" s="62">
        <f t="shared" si="363"/>
        <v>0</v>
      </c>
      <c r="P207" s="62">
        <f t="shared" si="363"/>
        <v>0</v>
      </c>
      <c r="Q207" s="62">
        <f t="shared" si="363"/>
        <v>0</v>
      </c>
      <c r="R207" s="62">
        <f t="shared" si="363"/>
        <v>0</v>
      </c>
      <c r="S207" s="62">
        <f t="shared" si="363"/>
        <v>0</v>
      </c>
      <c r="T207" s="62">
        <f t="shared" si="363"/>
        <v>0</v>
      </c>
      <c r="U207" s="62">
        <f t="shared" si="363"/>
        <v>0</v>
      </c>
      <c r="V207" s="62">
        <f t="shared" si="363"/>
        <v>0</v>
      </c>
      <c r="W207" s="62">
        <f t="shared" si="363"/>
        <v>0</v>
      </c>
      <c r="X207" s="62">
        <f t="shared" si="363"/>
        <v>0</v>
      </c>
      <c r="Y207" s="62">
        <f t="shared" si="363"/>
        <v>0</v>
      </c>
      <c r="Z207" s="62">
        <f t="shared" si="363"/>
        <v>0</v>
      </c>
      <c r="AA207" s="62">
        <f t="shared" si="363"/>
        <v>0</v>
      </c>
      <c r="AB207" s="62">
        <f t="shared" si="363"/>
        <v>0</v>
      </c>
      <c r="AC207" s="62">
        <f t="shared" si="363"/>
        <v>0</v>
      </c>
      <c r="AD207" s="62">
        <f t="shared" si="363"/>
        <v>0</v>
      </c>
      <c r="AE207" s="62">
        <f t="shared" si="363"/>
        <v>0</v>
      </c>
      <c r="AF207" s="62">
        <f t="shared" si="363"/>
        <v>0</v>
      </c>
      <c r="AG207" s="62">
        <f t="shared" si="363"/>
        <v>0</v>
      </c>
      <c r="AH207" s="62">
        <f t="shared" si="363"/>
        <v>0</v>
      </c>
      <c r="AI207" s="62">
        <f t="shared" si="363"/>
        <v>0</v>
      </c>
      <c r="AJ207" s="62">
        <f t="shared" si="363"/>
        <v>0</v>
      </c>
      <c r="AK207" s="62">
        <f t="shared" si="363"/>
        <v>0</v>
      </c>
      <c r="AL207" s="62">
        <f t="shared" si="363"/>
        <v>0</v>
      </c>
    </row>
    <row r="208" spans="3:38" hidden="1" outlineLevel="1">
      <c r="C208" s="43" t="s">
        <v>111</v>
      </c>
      <c r="D208" s="3"/>
      <c r="E208" s="3"/>
      <c r="F208" s="47" t="s">
        <v>46</v>
      </c>
      <c r="G208" s="62">
        <f t="shared" si="322"/>
        <v>0</v>
      </c>
      <c r="H208" s="62">
        <f t="shared" ref="H208:AL208" si="364">-H174*($G$11*$Q$41)/1000000</f>
        <v>0</v>
      </c>
      <c r="I208" s="62">
        <f t="shared" si="364"/>
        <v>0</v>
      </c>
      <c r="J208" s="62">
        <f t="shared" si="364"/>
        <v>0</v>
      </c>
      <c r="K208" s="62">
        <f t="shared" si="364"/>
        <v>0</v>
      </c>
      <c r="L208" s="62">
        <f t="shared" si="364"/>
        <v>0</v>
      </c>
      <c r="M208" s="62">
        <f t="shared" si="364"/>
        <v>0</v>
      </c>
      <c r="N208" s="62">
        <f t="shared" si="364"/>
        <v>0</v>
      </c>
      <c r="O208" s="62">
        <f t="shared" si="364"/>
        <v>0</v>
      </c>
      <c r="P208" s="62">
        <f t="shared" si="364"/>
        <v>0</v>
      </c>
      <c r="Q208" s="62">
        <f t="shared" si="364"/>
        <v>0</v>
      </c>
      <c r="R208" s="62">
        <f t="shared" si="364"/>
        <v>0</v>
      </c>
      <c r="S208" s="62">
        <f t="shared" si="364"/>
        <v>0</v>
      </c>
      <c r="T208" s="62">
        <f t="shared" si="364"/>
        <v>0</v>
      </c>
      <c r="U208" s="62">
        <f t="shared" si="364"/>
        <v>0</v>
      </c>
      <c r="V208" s="62">
        <f t="shared" si="364"/>
        <v>0</v>
      </c>
      <c r="W208" s="62">
        <f t="shared" si="364"/>
        <v>0</v>
      </c>
      <c r="X208" s="62">
        <f t="shared" si="364"/>
        <v>0</v>
      </c>
      <c r="Y208" s="62">
        <f t="shared" si="364"/>
        <v>0</v>
      </c>
      <c r="Z208" s="62">
        <f t="shared" si="364"/>
        <v>0</v>
      </c>
      <c r="AA208" s="62">
        <f t="shared" si="364"/>
        <v>0</v>
      </c>
      <c r="AB208" s="62">
        <f t="shared" si="364"/>
        <v>0</v>
      </c>
      <c r="AC208" s="62">
        <f t="shared" si="364"/>
        <v>0</v>
      </c>
      <c r="AD208" s="62">
        <f t="shared" si="364"/>
        <v>0</v>
      </c>
      <c r="AE208" s="62">
        <f t="shared" si="364"/>
        <v>0</v>
      </c>
      <c r="AF208" s="62">
        <f t="shared" si="364"/>
        <v>0</v>
      </c>
      <c r="AG208" s="62">
        <f t="shared" si="364"/>
        <v>0</v>
      </c>
      <c r="AH208" s="62">
        <f t="shared" si="364"/>
        <v>0</v>
      </c>
      <c r="AI208" s="62">
        <f t="shared" si="364"/>
        <v>0</v>
      </c>
      <c r="AJ208" s="62">
        <f t="shared" si="364"/>
        <v>0</v>
      </c>
      <c r="AK208" s="62">
        <f t="shared" si="364"/>
        <v>0</v>
      </c>
      <c r="AL208" s="62">
        <f t="shared" si="364"/>
        <v>0</v>
      </c>
    </row>
    <row r="209" spans="2:38" hidden="1" outlineLevel="1">
      <c r="C209" s="43" t="s">
        <v>112</v>
      </c>
      <c r="D209" s="3"/>
      <c r="E209" s="3"/>
      <c r="F209" s="47" t="s">
        <v>46</v>
      </c>
      <c r="G209" s="62">
        <f t="shared" si="322"/>
        <v>0</v>
      </c>
      <c r="H209" s="62">
        <f>IFERROR(-H174/$G174*$Q$42,0)</f>
        <v>0</v>
      </c>
      <c r="I209" s="62">
        <f t="shared" ref="I209:AL209" si="365">IFERROR(-I174/$G174*$Q$42,0)</f>
        <v>0</v>
      </c>
      <c r="J209" s="62">
        <f t="shared" si="365"/>
        <v>0</v>
      </c>
      <c r="K209" s="62">
        <f t="shared" si="365"/>
        <v>0</v>
      </c>
      <c r="L209" s="62">
        <f t="shared" si="365"/>
        <v>0</v>
      </c>
      <c r="M209" s="62">
        <f t="shared" si="365"/>
        <v>0</v>
      </c>
      <c r="N209" s="62">
        <f t="shared" si="365"/>
        <v>0</v>
      </c>
      <c r="O209" s="62">
        <f t="shared" si="365"/>
        <v>0</v>
      </c>
      <c r="P209" s="62">
        <f t="shared" si="365"/>
        <v>0</v>
      </c>
      <c r="Q209" s="62">
        <f t="shared" si="365"/>
        <v>0</v>
      </c>
      <c r="R209" s="62">
        <f t="shared" si="365"/>
        <v>0</v>
      </c>
      <c r="S209" s="62">
        <f t="shared" si="365"/>
        <v>0</v>
      </c>
      <c r="T209" s="62">
        <f t="shared" si="365"/>
        <v>0</v>
      </c>
      <c r="U209" s="62">
        <f t="shared" si="365"/>
        <v>0</v>
      </c>
      <c r="V209" s="62">
        <f t="shared" si="365"/>
        <v>0</v>
      </c>
      <c r="W209" s="62">
        <f t="shared" si="365"/>
        <v>0</v>
      </c>
      <c r="X209" s="62">
        <f t="shared" si="365"/>
        <v>0</v>
      </c>
      <c r="Y209" s="62">
        <f t="shared" si="365"/>
        <v>0</v>
      </c>
      <c r="Z209" s="62">
        <f t="shared" si="365"/>
        <v>0</v>
      </c>
      <c r="AA209" s="62">
        <f t="shared" si="365"/>
        <v>0</v>
      </c>
      <c r="AB209" s="62">
        <f t="shared" si="365"/>
        <v>0</v>
      </c>
      <c r="AC209" s="62">
        <f t="shared" si="365"/>
        <v>0</v>
      </c>
      <c r="AD209" s="62">
        <f t="shared" si="365"/>
        <v>0</v>
      </c>
      <c r="AE209" s="62">
        <f t="shared" si="365"/>
        <v>0</v>
      </c>
      <c r="AF209" s="62">
        <f t="shared" si="365"/>
        <v>0</v>
      </c>
      <c r="AG209" s="62">
        <f t="shared" si="365"/>
        <v>0</v>
      </c>
      <c r="AH209" s="62">
        <f t="shared" si="365"/>
        <v>0</v>
      </c>
      <c r="AI209" s="62">
        <f t="shared" si="365"/>
        <v>0</v>
      </c>
      <c r="AJ209" s="62">
        <f t="shared" si="365"/>
        <v>0</v>
      </c>
      <c r="AK209" s="62">
        <f t="shared" si="365"/>
        <v>0</v>
      </c>
      <c r="AL209" s="62">
        <f t="shared" si="365"/>
        <v>0</v>
      </c>
    </row>
    <row r="210" spans="2:38" hidden="1" outlineLevel="1">
      <c r="C210" s="43" t="s">
        <v>113</v>
      </c>
      <c r="D210" s="3"/>
      <c r="E210" s="3"/>
      <c r="F210" s="47" t="s">
        <v>46</v>
      </c>
      <c r="G210" s="62">
        <f t="shared" si="322"/>
        <v>0</v>
      </c>
      <c r="H210" s="62">
        <f t="shared" ref="H210:AL210" si="366">-H176*($G$11*$Q$41)/1000000</f>
        <v>0</v>
      </c>
      <c r="I210" s="62">
        <f t="shared" si="366"/>
        <v>0</v>
      </c>
      <c r="J210" s="62">
        <f t="shared" si="366"/>
        <v>0</v>
      </c>
      <c r="K210" s="62">
        <f t="shared" si="366"/>
        <v>0</v>
      </c>
      <c r="L210" s="62">
        <f t="shared" si="366"/>
        <v>0</v>
      </c>
      <c r="M210" s="62">
        <f t="shared" si="366"/>
        <v>0</v>
      </c>
      <c r="N210" s="62">
        <f t="shared" si="366"/>
        <v>0</v>
      </c>
      <c r="O210" s="62">
        <f t="shared" si="366"/>
        <v>0</v>
      </c>
      <c r="P210" s="62">
        <f t="shared" si="366"/>
        <v>0</v>
      </c>
      <c r="Q210" s="62">
        <f t="shared" si="366"/>
        <v>0</v>
      </c>
      <c r="R210" s="62">
        <f t="shared" si="366"/>
        <v>0</v>
      </c>
      <c r="S210" s="62">
        <f t="shared" si="366"/>
        <v>0</v>
      </c>
      <c r="T210" s="62">
        <f t="shared" si="366"/>
        <v>0</v>
      </c>
      <c r="U210" s="62">
        <f t="shared" si="366"/>
        <v>0</v>
      </c>
      <c r="V210" s="62">
        <f t="shared" si="366"/>
        <v>0</v>
      </c>
      <c r="W210" s="62">
        <f t="shared" si="366"/>
        <v>0</v>
      </c>
      <c r="X210" s="62">
        <f t="shared" si="366"/>
        <v>0</v>
      </c>
      <c r="Y210" s="62">
        <f t="shared" si="366"/>
        <v>0</v>
      </c>
      <c r="Z210" s="62">
        <f t="shared" si="366"/>
        <v>0</v>
      </c>
      <c r="AA210" s="62">
        <f t="shared" si="366"/>
        <v>0</v>
      </c>
      <c r="AB210" s="62">
        <f t="shared" si="366"/>
        <v>0</v>
      </c>
      <c r="AC210" s="62">
        <f t="shared" si="366"/>
        <v>0</v>
      </c>
      <c r="AD210" s="62">
        <f t="shared" si="366"/>
        <v>0</v>
      </c>
      <c r="AE210" s="62">
        <f t="shared" si="366"/>
        <v>0</v>
      </c>
      <c r="AF210" s="62">
        <f t="shared" si="366"/>
        <v>0</v>
      </c>
      <c r="AG210" s="62">
        <f t="shared" si="366"/>
        <v>0</v>
      </c>
      <c r="AH210" s="62">
        <f t="shared" si="366"/>
        <v>0</v>
      </c>
      <c r="AI210" s="62">
        <f t="shared" si="366"/>
        <v>0</v>
      </c>
      <c r="AJ210" s="62">
        <f t="shared" si="366"/>
        <v>0</v>
      </c>
      <c r="AK210" s="62">
        <f t="shared" si="366"/>
        <v>0</v>
      </c>
      <c r="AL210" s="62">
        <f t="shared" si="366"/>
        <v>0</v>
      </c>
    </row>
    <row r="211" spans="2:38" hidden="1" outlineLevel="1">
      <c r="C211" s="43" t="s">
        <v>205</v>
      </c>
      <c r="D211" s="3"/>
      <c r="E211" s="3"/>
      <c r="F211" s="47" t="s">
        <v>46</v>
      </c>
      <c r="G211" s="62">
        <f t="shared" si="322"/>
        <v>0</v>
      </c>
      <c r="H211" s="62">
        <f>-H178</f>
        <v>0</v>
      </c>
      <c r="I211" s="62">
        <f t="shared" ref="I211:AL211" si="367">-I178</f>
        <v>0</v>
      </c>
      <c r="J211" s="62">
        <f t="shared" si="367"/>
        <v>0</v>
      </c>
      <c r="K211" s="62">
        <f t="shared" si="367"/>
        <v>0</v>
      </c>
      <c r="L211" s="62">
        <f t="shared" si="367"/>
        <v>0</v>
      </c>
      <c r="M211" s="62">
        <f t="shared" si="367"/>
        <v>0</v>
      </c>
      <c r="N211" s="62">
        <f t="shared" si="367"/>
        <v>0</v>
      </c>
      <c r="O211" s="62">
        <f t="shared" si="367"/>
        <v>0</v>
      </c>
      <c r="P211" s="62">
        <f t="shared" si="367"/>
        <v>0</v>
      </c>
      <c r="Q211" s="62">
        <f t="shared" si="367"/>
        <v>0</v>
      </c>
      <c r="R211" s="62">
        <f t="shared" si="367"/>
        <v>0</v>
      </c>
      <c r="S211" s="62">
        <f t="shared" si="367"/>
        <v>0</v>
      </c>
      <c r="T211" s="62">
        <f t="shared" si="367"/>
        <v>0</v>
      </c>
      <c r="U211" s="62">
        <f t="shared" si="367"/>
        <v>0</v>
      </c>
      <c r="V211" s="62">
        <f t="shared" si="367"/>
        <v>0</v>
      </c>
      <c r="W211" s="62">
        <f t="shared" si="367"/>
        <v>0</v>
      </c>
      <c r="X211" s="62">
        <f t="shared" si="367"/>
        <v>0</v>
      </c>
      <c r="Y211" s="62">
        <f t="shared" si="367"/>
        <v>0</v>
      </c>
      <c r="Z211" s="62">
        <f t="shared" si="367"/>
        <v>0</v>
      </c>
      <c r="AA211" s="62">
        <f t="shared" si="367"/>
        <v>0</v>
      </c>
      <c r="AB211" s="62">
        <f t="shared" si="367"/>
        <v>0</v>
      </c>
      <c r="AC211" s="62">
        <f t="shared" si="367"/>
        <v>0</v>
      </c>
      <c r="AD211" s="62">
        <f t="shared" si="367"/>
        <v>0</v>
      </c>
      <c r="AE211" s="62">
        <f t="shared" si="367"/>
        <v>0</v>
      </c>
      <c r="AF211" s="62">
        <f t="shared" si="367"/>
        <v>0</v>
      </c>
      <c r="AG211" s="62">
        <f t="shared" si="367"/>
        <v>0</v>
      </c>
      <c r="AH211" s="62">
        <f t="shared" si="367"/>
        <v>0</v>
      </c>
      <c r="AI211" s="62">
        <f t="shared" si="367"/>
        <v>0</v>
      </c>
      <c r="AJ211" s="62">
        <f t="shared" si="367"/>
        <v>0</v>
      </c>
      <c r="AK211" s="62">
        <f t="shared" si="367"/>
        <v>0</v>
      </c>
      <c r="AL211" s="62">
        <f t="shared" si="367"/>
        <v>0</v>
      </c>
    </row>
    <row r="212" spans="2:38" hidden="1" outlineLevel="1">
      <c r="C212" s="43" t="s">
        <v>122</v>
      </c>
      <c r="D212" s="3"/>
      <c r="E212" s="3"/>
      <c r="F212" s="47" t="s">
        <v>46</v>
      </c>
      <c r="G212" s="62">
        <f t="shared" si="322"/>
        <v>-0.5</v>
      </c>
      <c r="H212" s="62">
        <f t="shared" ref="H212:AL212" si="368">SUM(H196:H197)*$G$52</f>
        <v>0</v>
      </c>
      <c r="I212" s="62">
        <f t="shared" si="368"/>
        <v>0</v>
      </c>
      <c r="J212" s="62">
        <f t="shared" si="368"/>
        <v>0</v>
      </c>
      <c r="K212" s="62">
        <f t="shared" si="368"/>
        <v>0</v>
      </c>
      <c r="L212" s="62">
        <f t="shared" si="368"/>
        <v>0</v>
      </c>
      <c r="M212" s="62">
        <f t="shared" si="368"/>
        <v>0</v>
      </c>
      <c r="N212" s="62">
        <f t="shared" si="368"/>
        <v>-0.5</v>
      </c>
      <c r="O212" s="62">
        <f t="shared" si="368"/>
        <v>0</v>
      </c>
      <c r="P212" s="62">
        <f t="shared" si="368"/>
        <v>0</v>
      </c>
      <c r="Q212" s="62">
        <f t="shared" si="368"/>
        <v>0</v>
      </c>
      <c r="R212" s="62">
        <f t="shared" si="368"/>
        <v>0</v>
      </c>
      <c r="S212" s="62">
        <f t="shared" si="368"/>
        <v>0</v>
      </c>
      <c r="T212" s="62">
        <f t="shared" si="368"/>
        <v>0</v>
      </c>
      <c r="U212" s="62">
        <f t="shared" si="368"/>
        <v>0</v>
      </c>
      <c r="V212" s="62">
        <f t="shared" si="368"/>
        <v>0</v>
      </c>
      <c r="W212" s="62">
        <f t="shared" si="368"/>
        <v>0</v>
      </c>
      <c r="X212" s="62">
        <f t="shared" si="368"/>
        <v>0</v>
      </c>
      <c r="Y212" s="62">
        <f t="shared" si="368"/>
        <v>0</v>
      </c>
      <c r="Z212" s="62">
        <f t="shared" si="368"/>
        <v>0</v>
      </c>
      <c r="AA212" s="62">
        <f t="shared" si="368"/>
        <v>0</v>
      </c>
      <c r="AB212" s="62">
        <f t="shared" si="368"/>
        <v>0</v>
      </c>
      <c r="AC212" s="62">
        <f t="shared" si="368"/>
        <v>0</v>
      </c>
      <c r="AD212" s="62">
        <f t="shared" si="368"/>
        <v>0</v>
      </c>
      <c r="AE212" s="62">
        <f t="shared" si="368"/>
        <v>0</v>
      </c>
      <c r="AF212" s="62">
        <f t="shared" si="368"/>
        <v>0</v>
      </c>
      <c r="AG212" s="62">
        <f t="shared" si="368"/>
        <v>0</v>
      </c>
      <c r="AH212" s="62">
        <f t="shared" si="368"/>
        <v>0</v>
      </c>
      <c r="AI212" s="62">
        <f t="shared" si="368"/>
        <v>0</v>
      </c>
      <c r="AJ212" s="62">
        <f t="shared" si="368"/>
        <v>0</v>
      </c>
      <c r="AK212" s="62">
        <f t="shared" si="368"/>
        <v>0</v>
      </c>
      <c r="AL212" s="62">
        <f t="shared" si="368"/>
        <v>0</v>
      </c>
    </row>
    <row r="213" spans="2:38" hidden="1" outlineLevel="1">
      <c r="C213" s="65" t="s">
        <v>125</v>
      </c>
      <c r="D213" s="83"/>
      <c r="E213" s="83"/>
      <c r="F213" s="84" t="s">
        <v>46</v>
      </c>
      <c r="G213" s="85">
        <f t="shared" si="322"/>
        <v>-5.5</v>
      </c>
      <c r="H213" s="85">
        <f t="shared" ref="H213:AL213" si="369">SUM(H195:H197,H203:H212)</f>
        <v>0</v>
      </c>
      <c r="I213" s="85">
        <f t="shared" si="369"/>
        <v>0</v>
      </c>
      <c r="J213" s="85">
        <f t="shared" si="369"/>
        <v>0</v>
      </c>
      <c r="K213" s="85">
        <f t="shared" si="369"/>
        <v>0</v>
      </c>
      <c r="L213" s="85">
        <f t="shared" si="369"/>
        <v>0</v>
      </c>
      <c r="M213" s="85">
        <f t="shared" si="369"/>
        <v>0</v>
      </c>
      <c r="N213" s="85">
        <f t="shared" si="369"/>
        <v>-5.5</v>
      </c>
      <c r="O213" s="85">
        <f t="shared" si="369"/>
        <v>0</v>
      </c>
      <c r="P213" s="85">
        <f t="shared" si="369"/>
        <v>0</v>
      </c>
      <c r="Q213" s="85">
        <f t="shared" si="369"/>
        <v>0</v>
      </c>
      <c r="R213" s="85">
        <f t="shared" si="369"/>
        <v>0</v>
      </c>
      <c r="S213" s="85">
        <f t="shared" si="369"/>
        <v>0</v>
      </c>
      <c r="T213" s="85">
        <f t="shared" si="369"/>
        <v>0</v>
      </c>
      <c r="U213" s="85">
        <f t="shared" si="369"/>
        <v>0</v>
      </c>
      <c r="V213" s="85">
        <f t="shared" si="369"/>
        <v>0</v>
      </c>
      <c r="W213" s="85">
        <f t="shared" si="369"/>
        <v>0</v>
      </c>
      <c r="X213" s="85">
        <f t="shared" si="369"/>
        <v>0</v>
      </c>
      <c r="Y213" s="85">
        <f t="shared" si="369"/>
        <v>0</v>
      </c>
      <c r="Z213" s="85">
        <f t="shared" si="369"/>
        <v>0</v>
      </c>
      <c r="AA213" s="85">
        <f t="shared" si="369"/>
        <v>0</v>
      </c>
      <c r="AB213" s="85">
        <f t="shared" si="369"/>
        <v>0</v>
      </c>
      <c r="AC213" s="85">
        <f t="shared" si="369"/>
        <v>0</v>
      </c>
      <c r="AD213" s="85">
        <f t="shared" si="369"/>
        <v>0</v>
      </c>
      <c r="AE213" s="85">
        <f t="shared" si="369"/>
        <v>0</v>
      </c>
      <c r="AF213" s="85">
        <f t="shared" si="369"/>
        <v>0</v>
      </c>
      <c r="AG213" s="85">
        <f t="shared" si="369"/>
        <v>0</v>
      </c>
      <c r="AH213" s="85">
        <f t="shared" si="369"/>
        <v>0</v>
      </c>
      <c r="AI213" s="85">
        <f t="shared" si="369"/>
        <v>0</v>
      </c>
      <c r="AJ213" s="85">
        <f t="shared" si="369"/>
        <v>0</v>
      </c>
      <c r="AK213" s="85">
        <f t="shared" si="369"/>
        <v>0</v>
      </c>
      <c r="AL213" s="85">
        <f t="shared" si="369"/>
        <v>0</v>
      </c>
    </row>
    <row r="214" spans="2:38" hidden="1" outlineLevel="1">
      <c r="C214" s="65" t="s">
        <v>141</v>
      </c>
      <c r="D214" s="83"/>
      <c r="E214" s="83"/>
      <c r="F214" s="84" t="s">
        <v>142</v>
      </c>
      <c r="G214" s="85">
        <f>-IFERROR(SUMPRODUCT(H214:AL214,H191:AL191)/G191,0)</f>
        <v>0</v>
      </c>
      <c r="H214" s="85">
        <f t="shared" ref="H214:AL214" si="370">IFERROR(-SUM(H196:H197,H203:H212)/H191,0)*1000</f>
        <v>0</v>
      </c>
      <c r="I214" s="85">
        <f t="shared" si="370"/>
        <v>0</v>
      </c>
      <c r="J214" s="85">
        <f t="shared" si="370"/>
        <v>0</v>
      </c>
      <c r="K214" s="85">
        <f t="shared" si="370"/>
        <v>0</v>
      </c>
      <c r="L214" s="85">
        <f t="shared" si="370"/>
        <v>0</v>
      </c>
      <c r="M214" s="85">
        <f t="shared" si="370"/>
        <v>0</v>
      </c>
      <c r="N214" s="85">
        <f t="shared" si="370"/>
        <v>0</v>
      </c>
      <c r="O214" s="85">
        <f t="shared" si="370"/>
        <v>0</v>
      </c>
      <c r="P214" s="85">
        <f t="shared" si="370"/>
        <v>0</v>
      </c>
      <c r="Q214" s="85">
        <f t="shared" si="370"/>
        <v>0</v>
      </c>
      <c r="R214" s="85">
        <f t="shared" si="370"/>
        <v>0</v>
      </c>
      <c r="S214" s="85">
        <f t="shared" si="370"/>
        <v>0</v>
      </c>
      <c r="T214" s="85">
        <f t="shared" si="370"/>
        <v>0</v>
      </c>
      <c r="U214" s="85">
        <f t="shared" si="370"/>
        <v>0</v>
      </c>
      <c r="V214" s="85">
        <f t="shared" si="370"/>
        <v>0</v>
      </c>
      <c r="W214" s="85">
        <f t="shared" si="370"/>
        <v>0</v>
      </c>
      <c r="X214" s="85">
        <f t="shared" si="370"/>
        <v>0</v>
      </c>
      <c r="Y214" s="85">
        <f t="shared" si="370"/>
        <v>0</v>
      </c>
      <c r="Z214" s="85">
        <f t="shared" si="370"/>
        <v>0</v>
      </c>
      <c r="AA214" s="85">
        <f t="shared" si="370"/>
        <v>0</v>
      </c>
      <c r="AB214" s="85">
        <f t="shared" si="370"/>
        <v>0</v>
      </c>
      <c r="AC214" s="85">
        <f t="shared" si="370"/>
        <v>0</v>
      </c>
      <c r="AD214" s="85">
        <f t="shared" si="370"/>
        <v>0</v>
      </c>
      <c r="AE214" s="85">
        <f t="shared" si="370"/>
        <v>0</v>
      </c>
      <c r="AF214" s="85">
        <f t="shared" si="370"/>
        <v>0</v>
      </c>
      <c r="AG214" s="85">
        <f t="shared" si="370"/>
        <v>0</v>
      </c>
      <c r="AH214" s="85">
        <f t="shared" si="370"/>
        <v>0</v>
      </c>
      <c r="AI214" s="85">
        <f t="shared" si="370"/>
        <v>0</v>
      </c>
      <c r="AJ214" s="85">
        <f t="shared" si="370"/>
        <v>0</v>
      </c>
      <c r="AK214" s="85">
        <f t="shared" si="370"/>
        <v>0</v>
      </c>
      <c r="AL214" s="85">
        <f t="shared" si="370"/>
        <v>0</v>
      </c>
    </row>
    <row r="215" spans="2:38" hidden="1" outlineLevel="1">
      <c r="C215" s="65" t="s">
        <v>126</v>
      </c>
      <c r="D215" s="83"/>
      <c r="E215" s="83"/>
      <c r="F215" s="84" t="s">
        <v>46</v>
      </c>
      <c r="G215" s="86">
        <f>NPV($H$8,I213:AL213)+H213</f>
        <v>-4.10418468150145</v>
      </c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</row>
    <row r="216" spans="2:38" hidden="1" outlineLevel="1">
      <c r="C216" s="65" t="s">
        <v>190</v>
      </c>
      <c r="D216" s="83"/>
      <c r="E216" s="83"/>
      <c r="F216" s="84" t="s">
        <v>0</v>
      </c>
      <c r="G216" s="131" t="str">
        <f>IFERROR(IRR(H213:AL213),"na")</f>
        <v>na</v>
      </c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</row>
    <row r="217" spans="2:38" ht="14.25" hidden="1" customHeight="1" outlineLevel="1" collapsed="1">
      <c r="C217" s="59"/>
      <c r="D217" s="12"/>
      <c r="E217" s="12"/>
      <c r="F217" s="60"/>
      <c r="G217" s="72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</row>
    <row r="218" spans="2:38" collapsed="1"/>
    <row r="219" spans="2:38">
      <c r="B219" s="53" t="s">
        <v>80</v>
      </c>
      <c r="C219" s="53"/>
      <c r="D219" s="49"/>
      <c r="E219" s="48"/>
      <c r="F219" s="49"/>
    </row>
    <row r="220" spans="2:38" hidden="1" outlineLevel="1">
      <c r="C220" s="1" t="s">
        <v>9</v>
      </c>
    </row>
    <row r="221" spans="2:38" hidden="1" outlineLevel="1">
      <c r="C221" t="s">
        <v>11</v>
      </c>
    </row>
    <row r="222" spans="2:38" hidden="1" outlineLevel="1">
      <c r="C222" t="s">
        <v>10</v>
      </c>
    </row>
    <row r="223" spans="2:38" hidden="1" outlineLevel="1"/>
    <row r="224" spans="2:38" hidden="1" outlineLevel="1">
      <c r="C224" s="34" t="s">
        <v>13</v>
      </c>
      <c r="D224" s="41"/>
      <c r="F224" s="74" t="s">
        <v>1</v>
      </c>
      <c r="G224" s="75" t="s">
        <v>21</v>
      </c>
      <c r="H224" s="44">
        <f>H$6</f>
        <v>2020</v>
      </c>
      <c r="I224" s="44">
        <f t="shared" ref="I224:AL224" si="371">I$6</f>
        <v>2021</v>
      </c>
      <c r="J224" s="44">
        <f t="shared" si="371"/>
        <v>2022</v>
      </c>
      <c r="K224" s="44">
        <f t="shared" si="371"/>
        <v>2023</v>
      </c>
      <c r="L224" s="44">
        <f t="shared" si="371"/>
        <v>2024</v>
      </c>
      <c r="M224" s="44">
        <f t="shared" si="371"/>
        <v>2025</v>
      </c>
      <c r="N224" s="44">
        <f t="shared" si="371"/>
        <v>2026</v>
      </c>
      <c r="O224" s="44">
        <f t="shared" si="371"/>
        <v>2027</v>
      </c>
      <c r="P224" s="44">
        <f t="shared" si="371"/>
        <v>2028</v>
      </c>
      <c r="Q224" s="44">
        <f t="shared" si="371"/>
        <v>2029</v>
      </c>
      <c r="R224" s="44">
        <f t="shared" si="371"/>
        <v>2030</v>
      </c>
      <c r="S224" s="44">
        <f t="shared" si="371"/>
        <v>2031</v>
      </c>
      <c r="T224" s="44">
        <f t="shared" si="371"/>
        <v>2032</v>
      </c>
      <c r="U224" s="44">
        <f t="shared" si="371"/>
        <v>2033</v>
      </c>
      <c r="V224" s="44">
        <f t="shared" si="371"/>
        <v>2034</v>
      </c>
      <c r="W224" s="44">
        <f t="shared" si="371"/>
        <v>2035</v>
      </c>
      <c r="X224" s="44">
        <f t="shared" si="371"/>
        <v>2036</v>
      </c>
      <c r="Y224" s="44">
        <f t="shared" si="371"/>
        <v>2037</v>
      </c>
      <c r="Z224" s="44">
        <f t="shared" si="371"/>
        <v>2038</v>
      </c>
      <c r="AA224" s="44">
        <f t="shared" si="371"/>
        <v>2039</v>
      </c>
      <c r="AB224" s="44">
        <f t="shared" si="371"/>
        <v>2040</v>
      </c>
      <c r="AC224" s="44">
        <f t="shared" si="371"/>
        <v>2041</v>
      </c>
      <c r="AD224" s="44">
        <f t="shared" si="371"/>
        <v>2042</v>
      </c>
      <c r="AE224" s="44">
        <f t="shared" si="371"/>
        <v>2043</v>
      </c>
      <c r="AF224" s="44">
        <f t="shared" si="371"/>
        <v>2044</v>
      </c>
      <c r="AG224" s="44">
        <f t="shared" si="371"/>
        <v>2045</v>
      </c>
      <c r="AH224" s="44">
        <f t="shared" si="371"/>
        <v>2046</v>
      </c>
      <c r="AI224" s="44">
        <f t="shared" si="371"/>
        <v>2047</v>
      </c>
      <c r="AJ224" s="44">
        <f t="shared" si="371"/>
        <v>2048</v>
      </c>
      <c r="AK224" s="44">
        <f t="shared" si="371"/>
        <v>2049</v>
      </c>
      <c r="AL224" s="44">
        <f t="shared" si="371"/>
        <v>2050</v>
      </c>
    </row>
    <row r="225" spans="3:38" hidden="1" outlineLevel="1">
      <c r="C225" s="24" t="s">
        <v>14</v>
      </c>
      <c r="D225" s="3"/>
      <c r="E225" s="3"/>
      <c r="F225" s="47" t="s">
        <v>46</v>
      </c>
      <c r="G225" s="62">
        <f>SUM(H225:AL225)</f>
        <v>0</v>
      </c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</row>
    <row r="226" spans="3:38" hidden="1" outlineLevel="1">
      <c r="C226" s="24" t="s">
        <v>15</v>
      </c>
      <c r="D226" s="3"/>
      <c r="E226" s="3"/>
      <c r="F226" s="47" t="s">
        <v>46</v>
      </c>
      <c r="G226" s="62">
        <f>SUM(H226:AL226)</f>
        <v>0</v>
      </c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</row>
    <row r="227" spans="3:38" hidden="1" outlineLevel="1">
      <c r="C227" s="24" t="s">
        <v>56</v>
      </c>
      <c r="D227" s="3"/>
      <c r="E227" s="39">
        <f>$Q$14</f>
        <v>2020</v>
      </c>
      <c r="F227" s="47" t="s">
        <v>46</v>
      </c>
      <c r="G227" s="28">
        <f>SUM(H227:AL227)</f>
        <v>0</v>
      </c>
      <c r="H227" s="28">
        <f t="shared" ref="H227:AL227" si="372">-IF(H224=$E227,$G$17,0)</f>
        <v>0</v>
      </c>
      <c r="I227" s="28">
        <f t="shared" ref="I227:Q227" si="373">-IF(I224=$E227,$G$17,0)</f>
        <v>0</v>
      </c>
      <c r="J227" s="28">
        <f t="shared" si="373"/>
        <v>0</v>
      </c>
      <c r="K227" s="28">
        <f t="shared" si="373"/>
        <v>0</v>
      </c>
      <c r="L227" s="28">
        <f t="shared" si="373"/>
        <v>0</v>
      </c>
      <c r="M227" s="28">
        <f t="shared" si="373"/>
        <v>0</v>
      </c>
      <c r="N227" s="28">
        <f t="shared" si="373"/>
        <v>0</v>
      </c>
      <c r="O227" s="28">
        <f t="shared" si="373"/>
        <v>0</v>
      </c>
      <c r="P227" s="28">
        <f t="shared" si="373"/>
        <v>0</v>
      </c>
      <c r="Q227" s="28">
        <f t="shared" si="373"/>
        <v>0</v>
      </c>
      <c r="R227" s="28">
        <f t="shared" si="372"/>
        <v>0</v>
      </c>
      <c r="S227" s="28">
        <f t="shared" si="372"/>
        <v>0</v>
      </c>
      <c r="T227" s="28">
        <f t="shared" si="372"/>
        <v>0</v>
      </c>
      <c r="U227" s="28">
        <f t="shared" si="372"/>
        <v>0</v>
      </c>
      <c r="V227" s="28">
        <f t="shared" si="372"/>
        <v>0</v>
      </c>
      <c r="W227" s="28">
        <f t="shared" si="372"/>
        <v>0</v>
      </c>
      <c r="X227" s="28">
        <f t="shared" si="372"/>
        <v>0</v>
      </c>
      <c r="Y227" s="28">
        <f t="shared" si="372"/>
        <v>0</v>
      </c>
      <c r="Z227" s="28">
        <f t="shared" si="372"/>
        <v>0</v>
      </c>
      <c r="AA227" s="28">
        <f t="shared" si="372"/>
        <v>0</v>
      </c>
      <c r="AB227" s="28">
        <f t="shared" si="372"/>
        <v>0</v>
      </c>
      <c r="AC227" s="28">
        <f t="shared" si="372"/>
        <v>0</v>
      </c>
      <c r="AD227" s="28">
        <f t="shared" si="372"/>
        <v>0</v>
      </c>
      <c r="AE227" s="28">
        <f t="shared" si="372"/>
        <v>0</v>
      </c>
      <c r="AF227" s="28">
        <f t="shared" si="372"/>
        <v>0</v>
      </c>
      <c r="AG227" s="28">
        <f t="shared" si="372"/>
        <v>0</v>
      </c>
      <c r="AH227" s="28">
        <f t="shared" si="372"/>
        <v>0</v>
      </c>
      <c r="AI227" s="28">
        <f t="shared" si="372"/>
        <v>0</v>
      </c>
      <c r="AJ227" s="28">
        <f t="shared" si="372"/>
        <v>0</v>
      </c>
      <c r="AK227" s="28">
        <f t="shared" si="372"/>
        <v>0</v>
      </c>
      <c r="AL227" s="28">
        <f t="shared" si="372"/>
        <v>0</v>
      </c>
    </row>
    <row r="228" spans="3:38" hidden="1" outlineLevel="1">
      <c r="C228" s="24" t="s">
        <v>51</v>
      </c>
      <c r="D228" s="3"/>
      <c r="E228" s="3"/>
      <c r="F228" s="47" t="s">
        <v>25</v>
      </c>
      <c r="G228" s="18">
        <f>SUM(H228:AL228)</f>
        <v>0</v>
      </c>
      <c r="H228" s="18">
        <f>IFERROR((($G$13*$Q$17)/$Q$18)*12*H229,0)</f>
        <v>0</v>
      </c>
      <c r="I228" s="18">
        <f t="shared" ref="I228:AL228" si="374">IFERROR((($G$13*$Q$17)/$Q$18)*12*I229,0)</f>
        <v>0</v>
      </c>
      <c r="J228" s="18">
        <f t="shared" si="374"/>
        <v>0</v>
      </c>
      <c r="K228" s="18">
        <f t="shared" si="374"/>
        <v>0</v>
      </c>
      <c r="L228" s="18">
        <f t="shared" si="374"/>
        <v>0</v>
      </c>
      <c r="M228" s="18">
        <f t="shared" si="374"/>
        <v>0</v>
      </c>
      <c r="N228" s="18">
        <f t="shared" si="374"/>
        <v>0</v>
      </c>
      <c r="O228" s="18">
        <f t="shared" si="374"/>
        <v>0</v>
      </c>
      <c r="P228" s="18">
        <f t="shared" si="374"/>
        <v>0</v>
      </c>
      <c r="Q228" s="18">
        <f t="shared" si="374"/>
        <v>0</v>
      </c>
      <c r="R228" s="18">
        <f t="shared" si="374"/>
        <v>0</v>
      </c>
      <c r="S228" s="18">
        <f t="shared" si="374"/>
        <v>0</v>
      </c>
      <c r="T228" s="18">
        <f t="shared" si="374"/>
        <v>0</v>
      </c>
      <c r="U228" s="18">
        <f t="shared" si="374"/>
        <v>0</v>
      </c>
      <c r="V228" s="18">
        <f t="shared" si="374"/>
        <v>0</v>
      </c>
      <c r="W228" s="18">
        <f t="shared" si="374"/>
        <v>0</v>
      </c>
      <c r="X228" s="18">
        <f t="shared" si="374"/>
        <v>0</v>
      </c>
      <c r="Y228" s="18">
        <f t="shared" si="374"/>
        <v>0</v>
      </c>
      <c r="Z228" s="18">
        <f t="shared" si="374"/>
        <v>0</v>
      </c>
      <c r="AA228" s="18">
        <f t="shared" si="374"/>
        <v>0</v>
      </c>
      <c r="AB228" s="18">
        <f t="shared" si="374"/>
        <v>0</v>
      </c>
      <c r="AC228" s="18">
        <f t="shared" si="374"/>
        <v>0</v>
      </c>
      <c r="AD228" s="18">
        <f t="shared" si="374"/>
        <v>0</v>
      </c>
      <c r="AE228" s="18">
        <f t="shared" si="374"/>
        <v>0</v>
      </c>
      <c r="AF228" s="18">
        <f t="shared" si="374"/>
        <v>0</v>
      </c>
      <c r="AG228" s="18">
        <f t="shared" si="374"/>
        <v>0</v>
      </c>
      <c r="AH228" s="18">
        <f t="shared" si="374"/>
        <v>0</v>
      </c>
      <c r="AI228" s="18">
        <f t="shared" si="374"/>
        <v>0</v>
      </c>
      <c r="AJ228" s="18">
        <f t="shared" si="374"/>
        <v>0</v>
      </c>
      <c r="AK228" s="18">
        <f t="shared" si="374"/>
        <v>0</v>
      </c>
      <c r="AL228" s="18">
        <f t="shared" si="374"/>
        <v>0</v>
      </c>
    </row>
    <row r="229" spans="3:38" hidden="1" outlineLevel="1">
      <c r="C229" s="43" t="s">
        <v>138</v>
      </c>
      <c r="D229" s="39" t="str">
        <f>$P$15</f>
        <v>Q1</v>
      </c>
      <c r="E229" s="39">
        <f>$Q$15</f>
        <v>2020</v>
      </c>
      <c r="F229" s="47"/>
      <c r="G229" s="42"/>
      <c r="H229" s="42">
        <f>IF(H224=$E229,INDEX(Permanent!$E$2:$E$5,MATCH($D229,Permanent!$B$2:$B$5,FALSE)),IF(H224&gt;$E229,1,0))</f>
        <v>1</v>
      </c>
      <c r="I229" s="42">
        <f>IF(I224=$E229,INDEX(Permanent!$E$2:$E$5,MATCH($D229,Permanent!$B$2:$B$5,FALSE)),IF(I224&gt;$E229,1,0))</f>
        <v>1</v>
      </c>
      <c r="J229" s="42">
        <f>IF(J224=$E229,INDEX(Permanent!$E$2:$E$5,MATCH($D229,Permanent!$B$2:$B$5,FALSE)),IF(J224&gt;$E229,1,0))</f>
        <v>1</v>
      </c>
      <c r="K229" s="42">
        <f>IF(K224=$E229,INDEX(Permanent!$E$2:$E$5,MATCH($D229,Permanent!$B$2:$B$5,FALSE)),IF(K224&gt;$E229,1,0))</f>
        <v>1</v>
      </c>
      <c r="L229" s="42">
        <f>IF(L224=$E229,INDEX(Permanent!$E$2:$E$5,MATCH($D229,Permanent!$B$2:$B$5,FALSE)),IF(L224&gt;$E229,1,0))</f>
        <v>1</v>
      </c>
      <c r="M229" s="42">
        <f>IF(M224=$E229,INDEX(Permanent!$E$2:$E$5,MATCH($D229,Permanent!$B$2:$B$5,FALSE)),IF(M224&gt;$E229,1,0))</f>
        <v>1</v>
      </c>
      <c r="N229" s="42">
        <f>IF(N224=$E229,INDEX(Permanent!$E$2:$E$5,MATCH($D229,Permanent!$B$2:$B$5,FALSE)),IF(N224&gt;$E229,1,0))</f>
        <v>1</v>
      </c>
      <c r="O229" s="42">
        <f>IF(O224=$E229,INDEX(Permanent!$E$2:$E$5,MATCH($D229,Permanent!$B$2:$B$5,FALSE)),IF(O224&gt;$E229,1,0))</f>
        <v>1</v>
      </c>
      <c r="P229" s="42">
        <f>IF(P224=$E229,INDEX(Permanent!$E$2:$E$5,MATCH($D229,Permanent!$B$2:$B$5,FALSE)),IF(P224&gt;$E229,1,0))</f>
        <v>1</v>
      </c>
      <c r="Q229" s="42">
        <f>IF(Q224=$E229,INDEX(Permanent!$E$2:$E$5,MATCH($D229,Permanent!$B$2:$B$5,FALSE)),IF(Q224&gt;$E229,1,0))</f>
        <v>1</v>
      </c>
      <c r="R229" s="42">
        <f>IF(R224=$E229,INDEX(Permanent!$E$2:$E$5,MATCH($D229,Permanent!$B$2:$B$5,FALSE)),IF(R224&gt;$E229,1,0))</f>
        <v>1</v>
      </c>
      <c r="S229" s="42">
        <f>IF(S224=$E229,INDEX(Permanent!$E$2:$E$5,MATCH($D229,Permanent!$B$2:$B$5,FALSE)),IF(S224&gt;$E229,1,0))</f>
        <v>1</v>
      </c>
      <c r="T229" s="42">
        <f>IF(T224=$E229,INDEX(Permanent!$E$2:$E$5,MATCH($D229,Permanent!$B$2:$B$5,FALSE)),IF(T224&gt;$E229,1,0))</f>
        <v>1</v>
      </c>
      <c r="U229" s="42">
        <f>IF(U224=$E229,INDEX(Permanent!$E$2:$E$5,MATCH($D229,Permanent!$B$2:$B$5,FALSE)),IF(U224&gt;$E229,1,0))</f>
        <v>1</v>
      </c>
      <c r="V229" s="42">
        <f>IF(V224=$E229,INDEX(Permanent!$E$2:$E$5,MATCH($D229,Permanent!$B$2:$B$5,FALSE)),IF(V224&gt;$E229,1,0))</f>
        <v>1</v>
      </c>
      <c r="W229" s="42">
        <f>IF(W224=$E229,INDEX(Permanent!$E$2:$E$5,MATCH($D229,Permanent!$B$2:$B$5,FALSE)),IF(W224&gt;$E229,1,0))</f>
        <v>1</v>
      </c>
      <c r="X229" s="42">
        <f>IF(X224=$E229,INDEX(Permanent!$E$2:$E$5,MATCH($D229,Permanent!$B$2:$B$5,FALSE)),IF(X224&gt;$E229,1,0))</f>
        <v>1</v>
      </c>
      <c r="Y229" s="42">
        <f>IF(Y224=$E229,INDEX(Permanent!$E$2:$E$5,MATCH($D229,Permanent!$B$2:$B$5,FALSE)),IF(Y224&gt;$E229,1,0))</f>
        <v>1</v>
      </c>
      <c r="Z229" s="42">
        <f>IF(Z224=$E229,INDEX(Permanent!$E$2:$E$5,MATCH($D229,Permanent!$B$2:$B$5,FALSE)),IF(Z224&gt;$E229,1,0))</f>
        <v>1</v>
      </c>
      <c r="AA229" s="42">
        <f>IF(AA224=$E229,INDEX(Permanent!$E$2:$E$5,MATCH($D229,Permanent!$B$2:$B$5,FALSE)),IF(AA224&gt;$E229,1,0))</f>
        <v>1</v>
      </c>
      <c r="AB229" s="42">
        <f>IF(AB224=$E229,INDEX(Permanent!$E$2:$E$5,MATCH($D229,Permanent!$B$2:$B$5,FALSE)),IF(AB224&gt;$E229,1,0))</f>
        <v>1</v>
      </c>
      <c r="AC229" s="42">
        <f>IF(AC224=$E229,INDEX(Permanent!$E$2:$E$5,MATCH($D229,Permanent!$B$2:$B$5,FALSE)),IF(AC224&gt;$E229,1,0))</f>
        <v>1</v>
      </c>
      <c r="AD229" s="42">
        <f>IF(AD224=$E229,INDEX(Permanent!$E$2:$E$5,MATCH($D229,Permanent!$B$2:$B$5,FALSE)),IF(AD224&gt;$E229,1,0))</f>
        <v>1</v>
      </c>
      <c r="AE229" s="42">
        <f>IF(AE224=$E229,INDEX(Permanent!$E$2:$E$5,MATCH($D229,Permanent!$B$2:$B$5,FALSE)),IF(AE224&gt;$E229,1,0))</f>
        <v>1</v>
      </c>
      <c r="AF229" s="42">
        <f>IF(AF224=$E229,INDEX(Permanent!$E$2:$E$5,MATCH($D229,Permanent!$B$2:$B$5,FALSE)),IF(AF224&gt;$E229,1,0))</f>
        <v>1</v>
      </c>
      <c r="AG229" s="42">
        <f>IF(AG224=$E229,INDEX(Permanent!$E$2:$E$5,MATCH($D229,Permanent!$B$2:$B$5,FALSE)),IF(AG224&gt;$E229,1,0))</f>
        <v>1</v>
      </c>
      <c r="AH229" s="42">
        <f>IF(AH224=$E229,INDEX(Permanent!$E$2:$E$5,MATCH($D229,Permanent!$B$2:$B$5,FALSE)),IF(AH224&gt;$E229,1,0))</f>
        <v>1</v>
      </c>
      <c r="AI229" s="42">
        <f>IF(AI224=$E229,INDEX(Permanent!$E$2:$E$5,MATCH($D229,Permanent!$B$2:$B$5,FALSE)),IF(AI224&gt;$E229,1,0))</f>
        <v>1</v>
      </c>
      <c r="AJ229" s="42">
        <f>IF(AJ224=$E229,INDEX(Permanent!$E$2:$E$5,MATCH($D229,Permanent!$B$2:$B$5,FALSE)),IF(AJ224&gt;$E229,1,0))</f>
        <v>1</v>
      </c>
      <c r="AK229" s="42">
        <f>IF(AK224=$E229,INDEX(Permanent!$E$2:$E$5,MATCH($D229,Permanent!$B$2:$B$5,FALSE)),IF(AK224&gt;$E229,1,0))</f>
        <v>1</v>
      </c>
      <c r="AL229" s="42">
        <f>IF(AL224=$E229,INDEX(Permanent!$E$2:$E$5,MATCH($D229,Permanent!$B$2:$B$5,FALSE)),IF(AL224&gt;$E229,1,0))</f>
        <v>1</v>
      </c>
    </row>
    <row r="230" spans="3:38" hidden="1" outlineLevel="1">
      <c r="C230" s="43" t="s">
        <v>139</v>
      </c>
      <c r="D230" s="3"/>
      <c r="E230" s="3"/>
      <c r="F230" s="47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</row>
    <row r="231" spans="3:38" hidden="1" outlineLevel="1">
      <c r="C231" s="24" t="s">
        <v>16</v>
      </c>
      <c r="D231" s="3"/>
      <c r="E231" s="3"/>
      <c r="F231" s="47" t="s">
        <v>46</v>
      </c>
      <c r="G231" s="28">
        <f>SUM(H231:AL231)</f>
        <v>0</v>
      </c>
      <c r="H231" s="28">
        <f t="shared" ref="H231:AL231" si="375">-H228*($G$11*$Q$19)/1000000</f>
        <v>0</v>
      </c>
      <c r="I231" s="28">
        <f t="shared" si="375"/>
        <v>0</v>
      </c>
      <c r="J231" s="28">
        <f t="shared" si="375"/>
        <v>0</v>
      </c>
      <c r="K231" s="28">
        <f t="shared" si="375"/>
        <v>0</v>
      </c>
      <c r="L231" s="28">
        <f t="shared" si="375"/>
        <v>0</v>
      </c>
      <c r="M231" s="28">
        <f t="shared" si="375"/>
        <v>0</v>
      </c>
      <c r="N231" s="28">
        <f t="shared" si="375"/>
        <v>0</v>
      </c>
      <c r="O231" s="28">
        <f t="shared" si="375"/>
        <v>0</v>
      </c>
      <c r="P231" s="28">
        <f t="shared" si="375"/>
        <v>0</v>
      </c>
      <c r="Q231" s="28">
        <f t="shared" si="375"/>
        <v>0</v>
      </c>
      <c r="R231" s="28">
        <f t="shared" si="375"/>
        <v>0</v>
      </c>
      <c r="S231" s="28">
        <f t="shared" si="375"/>
        <v>0</v>
      </c>
      <c r="T231" s="28">
        <f t="shared" si="375"/>
        <v>0</v>
      </c>
      <c r="U231" s="28">
        <f t="shared" si="375"/>
        <v>0</v>
      </c>
      <c r="V231" s="28">
        <f t="shared" si="375"/>
        <v>0</v>
      </c>
      <c r="W231" s="28">
        <f t="shared" si="375"/>
        <v>0</v>
      </c>
      <c r="X231" s="28">
        <f t="shared" si="375"/>
        <v>0</v>
      </c>
      <c r="Y231" s="28">
        <f t="shared" si="375"/>
        <v>0</v>
      </c>
      <c r="Z231" s="28">
        <f t="shared" si="375"/>
        <v>0</v>
      </c>
      <c r="AA231" s="28">
        <f t="shared" si="375"/>
        <v>0</v>
      </c>
      <c r="AB231" s="28">
        <f t="shared" si="375"/>
        <v>0</v>
      </c>
      <c r="AC231" s="28">
        <f t="shared" si="375"/>
        <v>0</v>
      </c>
      <c r="AD231" s="28">
        <f t="shared" si="375"/>
        <v>0</v>
      </c>
      <c r="AE231" s="28">
        <f t="shared" si="375"/>
        <v>0</v>
      </c>
      <c r="AF231" s="28">
        <f t="shared" si="375"/>
        <v>0</v>
      </c>
      <c r="AG231" s="28">
        <f t="shared" si="375"/>
        <v>0</v>
      </c>
      <c r="AH231" s="28">
        <f t="shared" si="375"/>
        <v>0</v>
      </c>
      <c r="AI231" s="28">
        <f t="shared" si="375"/>
        <v>0</v>
      </c>
      <c r="AJ231" s="28">
        <f t="shared" si="375"/>
        <v>0</v>
      </c>
      <c r="AK231" s="28">
        <f t="shared" si="375"/>
        <v>0</v>
      </c>
      <c r="AL231" s="28">
        <f t="shared" si="375"/>
        <v>0</v>
      </c>
    </row>
    <row r="232" spans="3:38" hidden="1" outlineLevel="1">
      <c r="C232" s="24" t="s">
        <v>57</v>
      </c>
      <c r="D232" s="39" t="str">
        <f>INDEX(Permanent!$B$2:$B$69,MATCH(D229&amp;" "&amp;E229,Permanent!$D$2:$D$69,FALSE)+$G$19)</f>
        <v>Q3</v>
      </c>
      <c r="E232" s="39">
        <f>ROUND(INDEX(Permanent!$C$2:$C$69,MATCH(D229&amp;" "&amp;E229,Permanent!$D$2:$D$69,FALSE)+$G$19),0)</f>
        <v>2020</v>
      </c>
      <c r="F232" s="47" t="s">
        <v>46</v>
      </c>
      <c r="G232" s="28">
        <f>-$G$18</f>
        <v>0</v>
      </c>
      <c r="H232" s="28">
        <f t="shared" ref="H232:AC232" si="376">H233/SUM($H233:$AC233)*$G232</f>
        <v>0</v>
      </c>
      <c r="I232" s="28">
        <f t="shared" ref="I232:Q232" si="377">I233/SUM($H233:$AC233)*$G232</f>
        <v>0</v>
      </c>
      <c r="J232" s="28">
        <f t="shared" si="377"/>
        <v>0</v>
      </c>
      <c r="K232" s="28">
        <f t="shared" si="377"/>
        <v>0</v>
      </c>
      <c r="L232" s="28">
        <f t="shared" si="377"/>
        <v>0</v>
      </c>
      <c r="M232" s="28">
        <f t="shared" si="377"/>
        <v>0</v>
      </c>
      <c r="N232" s="28">
        <f t="shared" si="377"/>
        <v>0</v>
      </c>
      <c r="O232" s="28">
        <f t="shared" si="377"/>
        <v>0</v>
      </c>
      <c r="P232" s="28">
        <f t="shared" si="377"/>
        <v>0</v>
      </c>
      <c r="Q232" s="28">
        <f t="shared" si="377"/>
        <v>0</v>
      </c>
      <c r="R232" s="28">
        <f t="shared" si="376"/>
        <v>0</v>
      </c>
      <c r="S232" s="28">
        <f t="shared" si="376"/>
        <v>0</v>
      </c>
      <c r="T232" s="28">
        <f t="shared" si="376"/>
        <v>0</v>
      </c>
      <c r="U232" s="28">
        <f t="shared" si="376"/>
        <v>0</v>
      </c>
      <c r="V232" s="28">
        <f t="shared" si="376"/>
        <v>0</v>
      </c>
      <c r="W232" s="28">
        <f t="shared" si="376"/>
        <v>0</v>
      </c>
      <c r="X232" s="28">
        <f t="shared" si="376"/>
        <v>0</v>
      </c>
      <c r="Y232" s="28">
        <f t="shared" si="376"/>
        <v>0</v>
      </c>
      <c r="Z232" s="28">
        <f t="shared" si="376"/>
        <v>0</v>
      </c>
      <c r="AA232" s="28">
        <f t="shared" si="376"/>
        <v>0</v>
      </c>
      <c r="AB232" s="28">
        <f t="shared" si="376"/>
        <v>0</v>
      </c>
      <c r="AC232" s="28">
        <f t="shared" si="376"/>
        <v>0</v>
      </c>
      <c r="AD232" s="28">
        <f t="shared" ref="AD232:AI232" si="378">AD233/SUM($H233:$AC233)*$G232</f>
        <v>0</v>
      </c>
      <c r="AE232" s="28">
        <f t="shared" si="378"/>
        <v>0</v>
      </c>
      <c r="AF232" s="28">
        <f t="shared" si="378"/>
        <v>0</v>
      </c>
      <c r="AG232" s="28">
        <f t="shared" si="378"/>
        <v>0</v>
      </c>
      <c r="AH232" s="28">
        <f t="shared" si="378"/>
        <v>0</v>
      </c>
      <c r="AI232" s="28">
        <f t="shared" si="378"/>
        <v>0</v>
      </c>
      <c r="AJ232" s="28">
        <f>AJ233/SUM($H233:$AC233)*$G232</f>
        <v>0</v>
      </c>
      <c r="AK232" s="28">
        <f>AK233/SUM($H233:$AC233)*$G232</f>
        <v>0</v>
      </c>
      <c r="AL232" s="28">
        <f>AL233/SUM($H233:$AC233)*$G232</f>
        <v>0</v>
      </c>
    </row>
    <row r="233" spans="3:38" hidden="1" outlineLevel="1">
      <c r="C233" s="43" t="s">
        <v>65</v>
      </c>
      <c r="D233" s="39" t="str">
        <f>INDEX(Permanent!$B$2:$B$69,MATCH(D229&amp;" "&amp;E229,Permanent!$D$2:$D$69,FALSE)-$G$19+$G$20+ROUND($Q$18/3,0))</f>
        <v>Q3</v>
      </c>
      <c r="E233" s="39">
        <f>ROUND(INDEX(Permanent!$C$2:$C$69,MATCH(D229&amp;" "&amp;E229,Permanent!$D$2:$D$69,FALSE)-$G$19+$G$20+ROUNDDOWN($Q$18/3,0)),0)</f>
        <v>2020</v>
      </c>
      <c r="F233" s="47"/>
      <c r="G233" s="42"/>
      <c r="H233" s="42">
        <f>IF(H224=$E232,INDEX(Permanent!$E$2:$E$5,MATCH($D232,Permanent!$B$2:$B$5,FALSE)),IF(AND(H224&gt;$E232,H224&lt;$E233),1,IF(H224=$E233,INDEX(Permanent!$F$2:$F$5,MATCH($D233,Permanent!$B$2:$B$5,FALSE)),0)))</f>
        <v>0.5</v>
      </c>
      <c r="I233" s="42">
        <f>IF(I224=$E232,INDEX(Permanent!$E$2:$E$5,MATCH($D232,Permanent!$B$2:$B$5,FALSE)),IF(AND(I224&gt;$E232,I224&lt;$E233),1,IF(I224=$E233,INDEX(Permanent!$F$2:$F$5,MATCH($D233,Permanent!$B$2:$B$5,FALSE)),0)))</f>
        <v>0</v>
      </c>
      <c r="J233" s="42">
        <f>IF(J224=$E232,INDEX(Permanent!$E$2:$E$5,MATCH($D232,Permanent!$B$2:$B$5,FALSE)),IF(AND(J224&gt;$E232,J224&lt;$E233),1,IF(J224=$E233,INDEX(Permanent!$F$2:$F$5,MATCH($D233,Permanent!$B$2:$B$5,FALSE)),0)))</f>
        <v>0</v>
      </c>
      <c r="K233" s="42">
        <f>IF(K224=$E232,INDEX(Permanent!$E$2:$E$5,MATCH($D232,Permanent!$B$2:$B$5,FALSE)),IF(AND(K224&gt;$E232,K224&lt;$E233),1,IF(K224=$E233,INDEX(Permanent!$F$2:$F$5,MATCH($D233,Permanent!$B$2:$B$5,FALSE)),0)))</f>
        <v>0</v>
      </c>
      <c r="L233" s="42">
        <f>IF(L224=$E232,INDEX(Permanent!$E$2:$E$5,MATCH($D232,Permanent!$B$2:$B$5,FALSE)),IF(AND(L224&gt;$E232,L224&lt;$E233),1,IF(L224=$E233,INDEX(Permanent!$F$2:$F$5,MATCH($D233,Permanent!$B$2:$B$5,FALSE)),0)))</f>
        <v>0</v>
      </c>
      <c r="M233" s="42">
        <f>IF(M224=$E232,INDEX(Permanent!$E$2:$E$5,MATCH($D232,Permanent!$B$2:$B$5,FALSE)),IF(AND(M224&gt;$E232,M224&lt;$E233),1,IF(M224=$E233,INDEX(Permanent!$F$2:$F$5,MATCH($D233,Permanent!$B$2:$B$5,FALSE)),0)))</f>
        <v>0</v>
      </c>
      <c r="N233" s="42">
        <f>IF(N224=$E232,INDEX(Permanent!$E$2:$E$5,MATCH($D232,Permanent!$B$2:$B$5,FALSE)),IF(AND(N224&gt;$E232,N224&lt;$E233),1,IF(N224=$E233,INDEX(Permanent!$F$2:$F$5,MATCH($D233,Permanent!$B$2:$B$5,FALSE)),0)))</f>
        <v>0</v>
      </c>
      <c r="O233" s="42">
        <f>IF(O224=$E232,INDEX(Permanent!$E$2:$E$5,MATCH($D232,Permanent!$B$2:$B$5,FALSE)),IF(AND(O224&gt;$E232,O224&lt;$E233),1,IF(O224=$E233,INDEX(Permanent!$F$2:$F$5,MATCH($D233,Permanent!$B$2:$B$5,FALSE)),0)))</f>
        <v>0</v>
      </c>
      <c r="P233" s="42">
        <f>IF(P224=$E232,INDEX(Permanent!$E$2:$E$5,MATCH($D232,Permanent!$B$2:$B$5,FALSE)),IF(AND(P224&gt;$E232,P224&lt;$E233),1,IF(P224=$E233,INDEX(Permanent!$F$2:$F$5,MATCH($D233,Permanent!$B$2:$B$5,FALSE)),0)))</f>
        <v>0</v>
      </c>
      <c r="Q233" s="42">
        <f>IF(Q224=$E232,INDEX(Permanent!$E$2:$E$5,MATCH($D232,Permanent!$B$2:$B$5,FALSE)),IF(AND(Q224&gt;$E232,Q224&lt;$E233),1,IF(Q224=$E233,INDEX(Permanent!$F$2:$F$5,MATCH($D233,Permanent!$B$2:$B$5,FALSE)),0)))</f>
        <v>0</v>
      </c>
      <c r="R233" s="42">
        <f>IF(R224=$E232,INDEX(Permanent!$E$2:$E$5,MATCH($D232,Permanent!$B$2:$B$5,FALSE)),IF(AND(R224&gt;$E232,R224&lt;$E233),1,IF(R224=$E233,INDEX(Permanent!$F$2:$F$5,MATCH($D233,Permanent!$B$2:$B$5,FALSE)),0)))</f>
        <v>0</v>
      </c>
      <c r="S233" s="42">
        <f>IF(S224=$E232,INDEX(Permanent!$E$2:$E$5,MATCH($D232,Permanent!$B$2:$B$5,FALSE)),IF(AND(S224&gt;$E232,S224&lt;$E233),1,IF(S224=$E233,INDEX(Permanent!$F$2:$F$5,MATCH($D233,Permanent!$B$2:$B$5,FALSE)),0)))</f>
        <v>0</v>
      </c>
      <c r="T233" s="42">
        <f>IF(T224=$E232,INDEX(Permanent!$E$2:$E$5,MATCH($D232,Permanent!$B$2:$B$5,FALSE)),IF(AND(T224&gt;$E232,T224&lt;$E233),1,IF(T224=$E233,INDEX(Permanent!$F$2:$F$5,MATCH($D233,Permanent!$B$2:$B$5,FALSE)),0)))</f>
        <v>0</v>
      </c>
      <c r="U233" s="42">
        <f>IF(U224=$E232,INDEX(Permanent!$E$2:$E$5,MATCH($D232,Permanent!$B$2:$B$5,FALSE)),IF(AND(U224&gt;$E232,U224&lt;$E233),1,IF(U224=$E233,INDEX(Permanent!$F$2:$F$5,MATCH($D233,Permanent!$B$2:$B$5,FALSE)),0)))</f>
        <v>0</v>
      </c>
      <c r="V233" s="42">
        <f>IF(V224=$E232,INDEX(Permanent!$E$2:$E$5,MATCH($D232,Permanent!$B$2:$B$5,FALSE)),IF(AND(V224&gt;$E232,V224&lt;$E233),1,IF(V224=$E233,INDEX(Permanent!$F$2:$F$5,MATCH($D233,Permanent!$B$2:$B$5,FALSE)),0)))</f>
        <v>0</v>
      </c>
      <c r="W233" s="42">
        <f>IF(W224=$E232,INDEX(Permanent!$E$2:$E$5,MATCH($D232,Permanent!$B$2:$B$5,FALSE)),IF(AND(W224&gt;$E232,W224&lt;$E233),1,IF(W224=$E233,INDEX(Permanent!$F$2:$F$5,MATCH($D233,Permanent!$B$2:$B$5,FALSE)),0)))</f>
        <v>0</v>
      </c>
      <c r="X233" s="42">
        <f>IF(X224=$E232,INDEX(Permanent!$E$2:$E$5,MATCH($D232,Permanent!$B$2:$B$5,FALSE)),IF(AND(X224&gt;$E232,X224&lt;$E233),1,IF(X224=$E233,INDEX(Permanent!$F$2:$F$5,MATCH($D233,Permanent!$B$2:$B$5,FALSE)),0)))</f>
        <v>0</v>
      </c>
      <c r="Y233" s="42">
        <f>IF(Y224=$E232,INDEX(Permanent!$E$2:$E$5,MATCH($D232,Permanent!$B$2:$B$5,FALSE)),IF(AND(Y224&gt;$E232,Y224&lt;$E233),1,IF(Y224=$E233,INDEX(Permanent!$F$2:$F$5,MATCH($D233,Permanent!$B$2:$B$5,FALSE)),0)))</f>
        <v>0</v>
      </c>
      <c r="Z233" s="42">
        <f>IF(Z224=$E232,INDEX(Permanent!$E$2:$E$5,MATCH($D232,Permanent!$B$2:$B$5,FALSE)),IF(AND(Z224&gt;$E232,Z224&lt;$E233),1,IF(Z224=$E233,INDEX(Permanent!$F$2:$F$5,MATCH($D233,Permanent!$B$2:$B$5,FALSE)),0)))</f>
        <v>0</v>
      </c>
      <c r="AA233" s="42">
        <f>IF(AA224=$E232,INDEX(Permanent!$E$2:$E$5,MATCH($D232,Permanent!$B$2:$B$5,FALSE)),IF(AND(AA224&gt;$E232,AA224&lt;$E233),1,IF(AA224=$E233,INDEX(Permanent!$F$2:$F$5,MATCH($D233,Permanent!$B$2:$B$5,FALSE)),0)))</f>
        <v>0</v>
      </c>
      <c r="AB233" s="42">
        <f>IF(AB224=$E232,INDEX(Permanent!$E$2:$E$5,MATCH($D232,Permanent!$B$2:$B$5,FALSE)),IF(AND(AB224&gt;$E232,AB224&lt;$E233),1,IF(AB224=$E233,INDEX(Permanent!$F$2:$F$5,MATCH($D233,Permanent!$B$2:$B$5,FALSE)),0)))</f>
        <v>0</v>
      </c>
      <c r="AC233" s="42">
        <f>IF(AC224=$E232,INDEX(Permanent!$E$2:$E$5,MATCH($D232,Permanent!$B$2:$B$5,FALSE)),IF(AND(AC224&gt;$E232,AC224&lt;$E233),1,IF(AC224=$E233,INDEX(Permanent!$F$2:$F$5,MATCH($D233,Permanent!$B$2:$B$5,FALSE)),0)))</f>
        <v>0</v>
      </c>
      <c r="AD233" s="42">
        <f>IF(AD224=$E232,INDEX(Permanent!$E$2:$E$5,MATCH($D232,Permanent!$B$2:$B$5,FALSE)),IF(AND(AD224&gt;$E232,AD224&lt;$E233),1,IF(AD224=$E233,INDEX(Permanent!$F$2:$F$5,MATCH($D233,Permanent!$B$2:$B$5,FALSE)),0)))</f>
        <v>0</v>
      </c>
      <c r="AE233" s="42">
        <f>IF(AE224=$E232,INDEX(Permanent!$E$2:$E$5,MATCH($D232,Permanent!$B$2:$B$5,FALSE)),IF(AND(AE224&gt;$E232,AE224&lt;$E233),1,IF(AE224=$E233,INDEX(Permanent!$F$2:$F$5,MATCH($D233,Permanent!$B$2:$B$5,FALSE)),0)))</f>
        <v>0</v>
      </c>
      <c r="AF233" s="42">
        <f>IF(AF224=$E232,INDEX(Permanent!$E$2:$E$5,MATCH($D232,Permanent!$B$2:$B$5,FALSE)),IF(AND(AF224&gt;$E232,AF224&lt;$E233),1,IF(AF224=$E233,INDEX(Permanent!$F$2:$F$5,MATCH($D233,Permanent!$B$2:$B$5,FALSE)),0)))</f>
        <v>0</v>
      </c>
      <c r="AG233" s="42">
        <f>IF(AG224=$E232,INDEX(Permanent!$E$2:$E$5,MATCH($D232,Permanent!$B$2:$B$5,FALSE)),IF(AND(AG224&gt;$E232,AG224&lt;$E233),1,IF(AG224=$E233,INDEX(Permanent!$F$2:$F$5,MATCH($D233,Permanent!$B$2:$B$5,FALSE)),0)))</f>
        <v>0</v>
      </c>
      <c r="AH233" s="42">
        <f>IF(AH224=$E232,INDEX(Permanent!$E$2:$E$5,MATCH($D232,Permanent!$B$2:$B$5,FALSE)),IF(AND(AH224&gt;$E232,AH224&lt;$E233),1,IF(AH224=$E233,INDEX(Permanent!$F$2:$F$5,MATCH($D233,Permanent!$B$2:$B$5,FALSE)),0)))</f>
        <v>0</v>
      </c>
      <c r="AI233" s="42">
        <f>IF(AI224=$E232,INDEX(Permanent!$E$2:$E$5,MATCH($D232,Permanent!$B$2:$B$5,FALSE)),IF(AND(AI224&gt;$E232,AI224&lt;$E233),1,IF(AI224=$E233,INDEX(Permanent!$F$2:$F$5,MATCH($D233,Permanent!$B$2:$B$5,FALSE)),0)))</f>
        <v>0</v>
      </c>
      <c r="AJ233" s="42">
        <f>IF(AJ224=$E232,INDEX(Permanent!$E$2:$E$5,MATCH($D232,Permanent!$B$2:$B$5,FALSE)),IF(AND(AJ224&gt;$E232,AJ224&lt;$E233),1,IF(AJ224=$E233,INDEX(Permanent!$F$2:$F$5,MATCH($D233,Permanent!$B$2:$B$5,FALSE)),0)))</f>
        <v>0</v>
      </c>
      <c r="AK233" s="42">
        <f>IF(AK224=$E232,INDEX(Permanent!$E$2:$E$5,MATCH($D232,Permanent!$B$2:$B$5,FALSE)),IF(AND(AK224&gt;$E232,AK224&lt;$E233),1,IF(AK224=$E233,INDEX(Permanent!$F$2:$F$5,MATCH($D233,Permanent!$B$2:$B$5,FALSE)),0)))</f>
        <v>0</v>
      </c>
      <c r="AL233" s="42">
        <f>IF(AL224=$E232,INDEX(Permanent!$E$2:$E$5,MATCH($D232,Permanent!$B$2:$B$5,FALSE)),IF(AND(AL224&gt;$E232,AL224&lt;$E233),1,IF(AL224=$E233,INDEX(Permanent!$F$2:$F$5,MATCH($D233,Permanent!$B$2:$B$5,FALSE)),0)))</f>
        <v>0</v>
      </c>
    </row>
    <row r="234" spans="3:38" collapsed="1"/>
    <row r="235" spans="3:38">
      <c r="C235" s="71" t="s">
        <v>131</v>
      </c>
    </row>
    <row r="236" spans="3:38" hidden="1" outlineLevel="1">
      <c r="C236" s="34" t="s">
        <v>116</v>
      </c>
      <c r="D236" s="41"/>
      <c r="F236" s="74" t="s">
        <v>1</v>
      </c>
      <c r="G236" s="75" t="s">
        <v>21</v>
      </c>
      <c r="H236" s="44">
        <f>H$6</f>
        <v>2020</v>
      </c>
      <c r="I236" s="44">
        <f t="shared" ref="I236:AL236" si="379">I$6</f>
        <v>2021</v>
      </c>
      <c r="J236" s="44">
        <f t="shared" si="379"/>
        <v>2022</v>
      </c>
      <c r="K236" s="44">
        <f t="shared" si="379"/>
        <v>2023</v>
      </c>
      <c r="L236" s="44">
        <f t="shared" si="379"/>
        <v>2024</v>
      </c>
      <c r="M236" s="44">
        <f t="shared" si="379"/>
        <v>2025</v>
      </c>
      <c r="N236" s="44">
        <f t="shared" si="379"/>
        <v>2026</v>
      </c>
      <c r="O236" s="44">
        <f t="shared" si="379"/>
        <v>2027</v>
      </c>
      <c r="P236" s="44">
        <f t="shared" si="379"/>
        <v>2028</v>
      </c>
      <c r="Q236" s="44">
        <f t="shared" si="379"/>
        <v>2029</v>
      </c>
      <c r="R236" s="44">
        <f t="shared" si="379"/>
        <v>2030</v>
      </c>
      <c r="S236" s="44">
        <f t="shared" si="379"/>
        <v>2031</v>
      </c>
      <c r="T236" s="44">
        <f t="shared" si="379"/>
        <v>2032</v>
      </c>
      <c r="U236" s="44">
        <f t="shared" si="379"/>
        <v>2033</v>
      </c>
      <c r="V236" s="44">
        <f t="shared" si="379"/>
        <v>2034</v>
      </c>
      <c r="W236" s="44">
        <f t="shared" si="379"/>
        <v>2035</v>
      </c>
      <c r="X236" s="44">
        <f t="shared" si="379"/>
        <v>2036</v>
      </c>
      <c r="Y236" s="44">
        <f t="shared" si="379"/>
        <v>2037</v>
      </c>
      <c r="Z236" s="44">
        <f t="shared" si="379"/>
        <v>2038</v>
      </c>
      <c r="AA236" s="44">
        <f t="shared" si="379"/>
        <v>2039</v>
      </c>
      <c r="AB236" s="44">
        <f t="shared" si="379"/>
        <v>2040</v>
      </c>
      <c r="AC236" s="44">
        <f t="shared" si="379"/>
        <v>2041</v>
      </c>
      <c r="AD236" s="44">
        <f t="shared" si="379"/>
        <v>2042</v>
      </c>
      <c r="AE236" s="44">
        <f t="shared" si="379"/>
        <v>2043</v>
      </c>
      <c r="AF236" s="44">
        <f t="shared" si="379"/>
        <v>2044</v>
      </c>
      <c r="AG236" s="44">
        <f t="shared" si="379"/>
        <v>2045</v>
      </c>
      <c r="AH236" s="44">
        <f t="shared" si="379"/>
        <v>2046</v>
      </c>
      <c r="AI236" s="44">
        <f t="shared" si="379"/>
        <v>2047</v>
      </c>
      <c r="AJ236" s="44">
        <f t="shared" si="379"/>
        <v>2048</v>
      </c>
      <c r="AK236" s="44">
        <f t="shared" si="379"/>
        <v>2049</v>
      </c>
      <c r="AL236" s="44">
        <f t="shared" si="379"/>
        <v>2050</v>
      </c>
    </row>
    <row r="237" spans="3:38" hidden="1" outlineLevel="1">
      <c r="C237" s="43" t="s">
        <v>83</v>
      </c>
      <c r="D237" s="39" t="str">
        <f>INDEX(Permanent!$B$2:$B$69,MATCH($D229&amp;" "&amp;$E229,Permanent!$D$2:$D$69,FALSE)+$O$25)</f>
        <v>Q1</v>
      </c>
      <c r="E237" s="39">
        <f>INDEX(Permanent!$C$2:$C$69,MATCH($D229&amp;" "&amp;$E229,Permanent!$D$2:$D$69,FALSE)+$O$25)</f>
        <v>2020</v>
      </c>
      <c r="F237" s="47" t="s">
        <v>25</v>
      </c>
      <c r="G237" s="18">
        <f>SUM(H237:AL237)</f>
        <v>0</v>
      </c>
      <c r="H237" s="18">
        <f>IFERROR(($P$27/$P$28)*12*H238,0)</f>
        <v>0</v>
      </c>
      <c r="I237" s="18">
        <f t="shared" ref="I237:AL237" si="380">IFERROR(($P$27/$P$28)*12*I238,0)</f>
        <v>0</v>
      </c>
      <c r="J237" s="18">
        <f t="shared" si="380"/>
        <v>0</v>
      </c>
      <c r="K237" s="18">
        <f t="shared" si="380"/>
        <v>0</v>
      </c>
      <c r="L237" s="18">
        <f t="shared" si="380"/>
        <v>0</v>
      </c>
      <c r="M237" s="18">
        <f t="shared" si="380"/>
        <v>0</v>
      </c>
      <c r="N237" s="18">
        <f t="shared" si="380"/>
        <v>0</v>
      </c>
      <c r="O237" s="18">
        <f t="shared" si="380"/>
        <v>0</v>
      </c>
      <c r="P237" s="18">
        <f t="shared" si="380"/>
        <v>0</v>
      </c>
      <c r="Q237" s="18">
        <f t="shared" si="380"/>
        <v>0</v>
      </c>
      <c r="R237" s="18">
        <f t="shared" si="380"/>
        <v>0</v>
      </c>
      <c r="S237" s="18">
        <f t="shared" si="380"/>
        <v>0</v>
      </c>
      <c r="T237" s="18">
        <f t="shared" si="380"/>
        <v>0</v>
      </c>
      <c r="U237" s="18">
        <f t="shared" si="380"/>
        <v>0</v>
      </c>
      <c r="V237" s="18">
        <f t="shared" si="380"/>
        <v>0</v>
      </c>
      <c r="W237" s="18">
        <f t="shared" si="380"/>
        <v>0</v>
      </c>
      <c r="X237" s="18">
        <f t="shared" si="380"/>
        <v>0</v>
      </c>
      <c r="Y237" s="18">
        <f t="shared" si="380"/>
        <v>0</v>
      </c>
      <c r="Z237" s="18">
        <f t="shared" si="380"/>
        <v>0</v>
      </c>
      <c r="AA237" s="18">
        <f t="shared" si="380"/>
        <v>0</v>
      </c>
      <c r="AB237" s="18">
        <f t="shared" si="380"/>
        <v>0</v>
      </c>
      <c r="AC237" s="18">
        <f t="shared" si="380"/>
        <v>0</v>
      </c>
      <c r="AD237" s="18">
        <f t="shared" si="380"/>
        <v>0</v>
      </c>
      <c r="AE237" s="18">
        <f t="shared" si="380"/>
        <v>0</v>
      </c>
      <c r="AF237" s="18">
        <f t="shared" si="380"/>
        <v>0</v>
      </c>
      <c r="AG237" s="18">
        <f t="shared" si="380"/>
        <v>0</v>
      </c>
      <c r="AH237" s="18">
        <f t="shared" si="380"/>
        <v>0</v>
      </c>
      <c r="AI237" s="18">
        <f t="shared" si="380"/>
        <v>0</v>
      </c>
      <c r="AJ237" s="18">
        <f t="shared" si="380"/>
        <v>0</v>
      </c>
      <c r="AK237" s="18">
        <f t="shared" si="380"/>
        <v>0</v>
      </c>
      <c r="AL237" s="18">
        <f t="shared" si="380"/>
        <v>0</v>
      </c>
    </row>
    <row r="238" spans="3:38" hidden="1" outlineLevel="1">
      <c r="C238" s="57" t="s">
        <v>60</v>
      </c>
      <c r="D238" s="3"/>
      <c r="E238" s="3"/>
      <c r="F238" s="47" t="s">
        <v>109</v>
      </c>
      <c r="G238" s="42"/>
      <c r="H238" s="42">
        <f>IF(H236=$E237,INDEX(Permanent!$E$2:$E$5,MATCH($D237,Permanent!$B$2:$B$5,FALSE)),IF(H236&gt;$E237,1,0))</f>
        <v>1</v>
      </c>
      <c r="I238" s="42">
        <f>IF(I236=$E237,INDEX(Permanent!$E$2:$E$5,MATCH($D237,Permanent!$B$2:$B$5,FALSE)),IF(I236&gt;$E237,1,0))</f>
        <v>1</v>
      </c>
      <c r="J238" s="42">
        <f>IF(J236=$E237,INDEX(Permanent!$E$2:$E$5,MATCH($D237,Permanent!$B$2:$B$5,FALSE)),IF(J236&gt;$E237,1,0))</f>
        <v>1</v>
      </c>
      <c r="K238" s="42">
        <f>IF(K236=$E237,INDEX(Permanent!$E$2:$E$5,MATCH($D237,Permanent!$B$2:$B$5,FALSE)),IF(K236&gt;$E237,1,0))</f>
        <v>1</v>
      </c>
      <c r="L238" s="42">
        <f>IF(L236=$E237,INDEX(Permanent!$E$2:$E$5,MATCH($D237,Permanent!$B$2:$B$5,FALSE)),IF(L236&gt;$E237,1,0))</f>
        <v>1</v>
      </c>
      <c r="M238" s="42">
        <f>IF(M236=$E237,INDEX(Permanent!$E$2:$E$5,MATCH($D237,Permanent!$B$2:$B$5,FALSE)),IF(M236&gt;$E237,1,0))</f>
        <v>1</v>
      </c>
      <c r="N238" s="42">
        <f>IF(N236=$E237,INDEX(Permanent!$E$2:$E$5,MATCH($D237,Permanent!$B$2:$B$5,FALSE)),IF(N236&gt;$E237,1,0))</f>
        <v>1</v>
      </c>
      <c r="O238" s="42">
        <f>IF(O236=$E237,INDEX(Permanent!$E$2:$E$5,MATCH($D237,Permanent!$B$2:$B$5,FALSE)),IF(O236&gt;$E237,1,0))</f>
        <v>1</v>
      </c>
      <c r="P238" s="42">
        <f>IF(P236=$E237,INDEX(Permanent!$E$2:$E$5,MATCH($D237,Permanent!$B$2:$B$5,FALSE)),IF(P236&gt;$E237,1,0))</f>
        <v>1</v>
      </c>
      <c r="Q238" s="42">
        <f>IF(Q236=$E237,INDEX(Permanent!$E$2:$E$5,MATCH($D237,Permanent!$B$2:$B$5,FALSE)),IF(Q236&gt;$E237,1,0))</f>
        <v>1</v>
      </c>
      <c r="R238" s="42">
        <f>IF(R236=$E237,INDEX(Permanent!$E$2:$E$5,MATCH($D237,Permanent!$B$2:$B$5,FALSE)),IF(R236&gt;$E237,1,0))</f>
        <v>1</v>
      </c>
      <c r="S238" s="42">
        <f>IF(S236=$E237,INDEX(Permanent!$E$2:$E$5,MATCH($D237,Permanent!$B$2:$B$5,FALSE)),IF(S236&gt;$E237,1,0))</f>
        <v>1</v>
      </c>
      <c r="T238" s="42">
        <f>IF(T236=$E237,INDEX(Permanent!$E$2:$E$5,MATCH($D237,Permanent!$B$2:$B$5,FALSE)),IF(T236&gt;$E237,1,0))</f>
        <v>1</v>
      </c>
      <c r="U238" s="42">
        <f>IF(U236=$E237,INDEX(Permanent!$E$2:$E$5,MATCH($D237,Permanent!$B$2:$B$5,FALSE)),IF(U236&gt;$E237,1,0))</f>
        <v>1</v>
      </c>
      <c r="V238" s="42">
        <f>IF(V236=$E237,INDEX(Permanent!$E$2:$E$5,MATCH($D237,Permanent!$B$2:$B$5,FALSE)),IF(V236&gt;$E237,1,0))</f>
        <v>1</v>
      </c>
      <c r="W238" s="42">
        <f>IF(W236=$E237,INDEX(Permanent!$E$2:$E$5,MATCH($D237,Permanent!$B$2:$B$5,FALSE)),IF(W236&gt;$E237,1,0))</f>
        <v>1</v>
      </c>
      <c r="X238" s="42">
        <f>IF(X236=$E237,INDEX(Permanent!$E$2:$E$5,MATCH($D237,Permanent!$B$2:$B$5,FALSE)),IF(X236&gt;$E237,1,0))</f>
        <v>1</v>
      </c>
      <c r="Y238" s="42">
        <f>IF(Y236=$E237,INDEX(Permanent!$E$2:$E$5,MATCH($D237,Permanent!$B$2:$B$5,FALSE)),IF(Y236&gt;$E237,1,0))</f>
        <v>1</v>
      </c>
      <c r="Z238" s="42">
        <f>IF(Z236=$E237,INDEX(Permanent!$E$2:$E$5,MATCH($D237,Permanent!$B$2:$B$5,FALSE)),IF(Z236&gt;$E237,1,0))</f>
        <v>1</v>
      </c>
      <c r="AA238" s="42">
        <f>IF(AA236=$E237,INDEX(Permanent!$E$2:$E$5,MATCH($D237,Permanent!$B$2:$B$5,FALSE)),IF(AA236&gt;$E237,1,0))</f>
        <v>1</v>
      </c>
      <c r="AB238" s="42">
        <f>IF(AB236=$E237,INDEX(Permanent!$E$2:$E$5,MATCH($D237,Permanent!$B$2:$B$5,FALSE)),IF(AB236&gt;$E237,1,0))</f>
        <v>1</v>
      </c>
      <c r="AC238" s="42">
        <f>IF(AC236=$E237,INDEX(Permanent!$E$2:$E$5,MATCH($D237,Permanent!$B$2:$B$5,FALSE)),IF(AC236&gt;$E237,1,0))</f>
        <v>1</v>
      </c>
      <c r="AD238" s="42">
        <f>IF(AD236=$E237,INDEX(Permanent!$E$2:$E$5,MATCH($D237,Permanent!$B$2:$B$5,FALSE)),IF(AD236&gt;$E237,1,0))</f>
        <v>1</v>
      </c>
      <c r="AE238" s="42">
        <f>IF(AE236=$E237,INDEX(Permanent!$E$2:$E$5,MATCH($D237,Permanent!$B$2:$B$5,FALSE)),IF(AE236&gt;$E237,1,0))</f>
        <v>1</v>
      </c>
      <c r="AF238" s="42">
        <f>IF(AF236=$E237,INDEX(Permanent!$E$2:$E$5,MATCH($D237,Permanent!$B$2:$B$5,FALSE)),IF(AF236&gt;$E237,1,0))</f>
        <v>1</v>
      </c>
      <c r="AG238" s="42">
        <f>IF(AG236=$E237,INDEX(Permanent!$E$2:$E$5,MATCH($D237,Permanent!$B$2:$B$5,FALSE)),IF(AG236&gt;$E237,1,0))</f>
        <v>1</v>
      </c>
      <c r="AH238" s="42">
        <f>IF(AH236=$E237,INDEX(Permanent!$E$2:$E$5,MATCH($D237,Permanent!$B$2:$B$5,FALSE)),IF(AH236&gt;$E237,1,0))</f>
        <v>1</v>
      </c>
      <c r="AI238" s="42">
        <f>IF(AI236=$E237,INDEX(Permanent!$E$2:$E$5,MATCH($D237,Permanent!$B$2:$B$5,FALSE)),IF(AI236&gt;$E237,1,0))</f>
        <v>1</v>
      </c>
      <c r="AJ238" s="42">
        <f>IF(AJ236=$E237,INDEX(Permanent!$E$2:$E$5,MATCH($D237,Permanent!$B$2:$B$5,FALSE)),IF(AJ236&gt;$E237,1,0))</f>
        <v>1</v>
      </c>
      <c r="AK238" s="42">
        <f>IF(AK236=$E237,INDEX(Permanent!$E$2:$E$5,MATCH($D237,Permanent!$B$2:$B$5,FALSE)),IF(AK236&gt;$E237,1,0))</f>
        <v>1</v>
      </c>
      <c r="AL238" s="42">
        <f>IF(AL236=$E237,INDEX(Permanent!$E$2:$E$5,MATCH($D237,Permanent!$B$2:$B$5,FALSE)),IF(AL236&gt;$E237,1,0))</f>
        <v>1</v>
      </c>
    </row>
    <row r="239" spans="3:38" hidden="1" outlineLevel="1">
      <c r="C239" s="43" t="s">
        <v>85</v>
      </c>
      <c r="D239" s="39" t="str">
        <f>INDEX(Permanent!$B$2:$B$69,MATCH(D237&amp;" "&amp;E237,Permanent!$D$2:$D$69,FALSE)+$O$36+ROUND($O$28/3,0))</f>
        <v>Q1</v>
      </c>
      <c r="E239" s="39">
        <f>INDEX(Permanent!$C$2:$C$69,MATCH(D237&amp;" "&amp;E237,Permanent!$D$2:$D$69,FALSE)+$O$36+ROUND($O$28/3,0))</f>
        <v>2020</v>
      </c>
      <c r="F239" s="47" t="s">
        <v>25</v>
      </c>
      <c r="G239" s="18">
        <f>SUM(H239:AL239)</f>
        <v>0</v>
      </c>
      <c r="H239" s="18">
        <f>IFERROR(($P$38/$P$39)*12*H240,0)</f>
        <v>0</v>
      </c>
      <c r="I239" s="18">
        <f t="shared" ref="I239:AL239" si="381">IFERROR(($P$38/$P$39)*12*I240,0)</f>
        <v>0</v>
      </c>
      <c r="J239" s="18">
        <f t="shared" si="381"/>
        <v>0</v>
      </c>
      <c r="K239" s="18">
        <f t="shared" si="381"/>
        <v>0</v>
      </c>
      <c r="L239" s="18">
        <f t="shared" si="381"/>
        <v>0</v>
      </c>
      <c r="M239" s="18">
        <f t="shared" si="381"/>
        <v>0</v>
      </c>
      <c r="N239" s="18">
        <f t="shared" si="381"/>
        <v>0</v>
      </c>
      <c r="O239" s="18">
        <f t="shared" si="381"/>
        <v>0</v>
      </c>
      <c r="P239" s="18">
        <f t="shared" si="381"/>
        <v>0</v>
      </c>
      <c r="Q239" s="18">
        <f t="shared" si="381"/>
        <v>0</v>
      </c>
      <c r="R239" s="18">
        <f t="shared" si="381"/>
        <v>0</v>
      </c>
      <c r="S239" s="18">
        <f t="shared" si="381"/>
        <v>0</v>
      </c>
      <c r="T239" s="18">
        <f t="shared" si="381"/>
        <v>0</v>
      </c>
      <c r="U239" s="18">
        <f t="shared" si="381"/>
        <v>0</v>
      </c>
      <c r="V239" s="18">
        <f t="shared" si="381"/>
        <v>0</v>
      </c>
      <c r="W239" s="18">
        <f t="shared" si="381"/>
        <v>0</v>
      </c>
      <c r="X239" s="18">
        <f t="shared" si="381"/>
        <v>0</v>
      </c>
      <c r="Y239" s="18">
        <f t="shared" si="381"/>
        <v>0</v>
      </c>
      <c r="Z239" s="18">
        <f t="shared" si="381"/>
        <v>0</v>
      </c>
      <c r="AA239" s="18">
        <f t="shared" si="381"/>
        <v>0</v>
      </c>
      <c r="AB239" s="18">
        <f t="shared" si="381"/>
        <v>0</v>
      </c>
      <c r="AC239" s="18">
        <f t="shared" si="381"/>
        <v>0</v>
      </c>
      <c r="AD239" s="18">
        <f t="shared" si="381"/>
        <v>0</v>
      </c>
      <c r="AE239" s="18">
        <f t="shared" si="381"/>
        <v>0</v>
      </c>
      <c r="AF239" s="18">
        <f t="shared" si="381"/>
        <v>0</v>
      </c>
      <c r="AG239" s="18">
        <f t="shared" si="381"/>
        <v>0</v>
      </c>
      <c r="AH239" s="18">
        <f t="shared" si="381"/>
        <v>0</v>
      </c>
      <c r="AI239" s="18">
        <f t="shared" si="381"/>
        <v>0</v>
      </c>
      <c r="AJ239" s="18">
        <f t="shared" si="381"/>
        <v>0</v>
      </c>
      <c r="AK239" s="18">
        <f t="shared" si="381"/>
        <v>0</v>
      </c>
      <c r="AL239" s="18">
        <f t="shared" si="381"/>
        <v>0</v>
      </c>
    </row>
    <row r="240" spans="3:38" hidden="1" outlineLevel="1">
      <c r="C240" s="57" t="s">
        <v>60</v>
      </c>
      <c r="D240" s="3"/>
      <c r="E240" s="3"/>
      <c r="F240" s="47" t="s">
        <v>109</v>
      </c>
      <c r="G240" s="42"/>
      <c r="H240" s="42">
        <f>IF(H236=$E239,INDEX(Permanent!$E$2:$E$5,MATCH($D239,Permanent!$B$2:$B$5,FALSE)),IF(H236&gt;$E239,1,0))</f>
        <v>1</v>
      </c>
      <c r="I240" s="42">
        <f>IF(I236=$E239,INDEX(Permanent!$E$2:$E$5,MATCH($D239,Permanent!$B$2:$B$5,FALSE)),IF(I236&gt;$E239,1,0))</f>
        <v>1</v>
      </c>
      <c r="J240" s="42">
        <f>IF(J236=$E239,INDEX(Permanent!$E$2:$E$5,MATCH($D239,Permanent!$B$2:$B$5,FALSE)),IF(J236&gt;$E239,1,0))</f>
        <v>1</v>
      </c>
      <c r="K240" s="42">
        <f>IF(K236=$E239,INDEX(Permanent!$E$2:$E$5,MATCH($D239,Permanent!$B$2:$B$5,FALSE)),IF(K236&gt;$E239,1,0))</f>
        <v>1</v>
      </c>
      <c r="L240" s="42">
        <f>IF(L236=$E239,INDEX(Permanent!$E$2:$E$5,MATCH($D239,Permanent!$B$2:$B$5,FALSE)),IF(L236&gt;$E239,1,0))</f>
        <v>1</v>
      </c>
      <c r="M240" s="42">
        <f>IF(M236=$E239,INDEX(Permanent!$E$2:$E$5,MATCH($D239,Permanent!$B$2:$B$5,FALSE)),IF(M236&gt;$E239,1,0))</f>
        <v>1</v>
      </c>
      <c r="N240" s="42">
        <f>IF(N236=$E239,INDEX(Permanent!$E$2:$E$5,MATCH($D239,Permanent!$B$2:$B$5,FALSE)),IF(N236&gt;$E239,1,0))</f>
        <v>1</v>
      </c>
      <c r="O240" s="42">
        <f>IF(O236=$E239,INDEX(Permanent!$E$2:$E$5,MATCH($D239,Permanent!$B$2:$B$5,FALSE)),IF(O236&gt;$E239,1,0))</f>
        <v>1</v>
      </c>
      <c r="P240" s="42">
        <f>IF(P236=$E239,INDEX(Permanent!$E$2:$E$5,MATCH($D239,Permanent!$B$2:$B$5,FALSE)),IF(P236&gt;$E239,1,0))</f>
        <v>1</v>
      </c>
      <c r="Q240" s="42">
        <f>IF(Q236=$E239,INDEX(Permanent!$E$2:$E$5,MATCH($D239,Permanent!$B$2:$B$5,FALSE)),IF(Q236&gt;$E239,1,0))</f>
        <v>1</v>
      </c>
      <c r="R240" s="42">
        <f>IF(R236=$E239,INDEX(Permanent!$E$2:$E$5,MATCH($D239,Permanent!$B$2:$B$5,FALSE)),IF(R236&gt;$E239,1,0))</f>
        <v>1</v>
      </c>
      <c r="S240" s="42">
        <f>IF(S236=$E239,INDEX(Permanent!$E$2:$E$5,MATCH($D239,Permanent!$B$2:$B$5,FALSE)),IF(S236&gt;$E239,1,0))</f>
        <v>1</v>
      </c>
      <c r="T240" s="42">
        <f>IF(T236=$E239,INDEX(Permanent!$E$2:$E$5,MATCH($D239,Permanent!$B$2:$B$5,FALSE)),IF(T236&gt;$E239,1,0))</f>
        <v>1</v>
      </c>
      <c r="U240" s="42">
        <f>IF(U236=$E239,INDEX(Permanent!$E$2:$E$5,MATCH($D239,Permanent!$B$2:$B$5,FALSE)),IF(U236&gt;$E239,1,0))</f>
        <v>1</v>
      </c>
      <c r="V240" s="42">
        <f>IF(V236=$E239,INDEX(Permanent!$E$2:$E$5,MATCH($D239,Permanent!$B$2:$B$5,FALSE)),IF(V236&gt;$E239,1,0))</f>
        <v>1</v>
      </c>
      <c r="W240" s="42">
        <f>IF(W236=$E239,INDEX(Permanent!$E$2:$E$5,MATCH($D239,Permanent!$B$2:$B$5,FALSE)),IF(W236&gt;$E239,1,0))</f>
        <v>1</v>
      </c>
      <c r="X240" s="42">
        <f>IF(X236=$E239,INDEX(Permanent!$E$2:$E$5,MATCH($D239,Permanent!$B$2:$B$5,FALSE)),IF(X236&gt;$E239,1,0))</f>
        <v>1</v>
      </c>
      <c r="Y240" s="42">
        <f>IF(Y236=$E239,INDEX(Permanent!$E$2:$E$5,MATCH($D239,Permanent!$B$2:$B$5,FALSE)),IF(Y236&gt;$E239,1,0))</f>
        <v>1</v>
      </c>
      <c r="Z240" s="42">
        <f>IF(Z236=$E239,INDEX(Permanent!$E$2:$E$5,MATCH($D239,Permanent!$B$2:$B$5,FALSE)),IF(Z236&gt;$E239,1,0))</f>
        <v>1</v>
      </c>
      <c r="AA240" s="42">
        <f>IF(AA236=$E239,INDEX(Permanent!$E$2:$E$5,MATCH($D239,Permanent!$B$2:$B$5,FALSE)),IF(AA236&gt;$E239,1,0))</f>
        <v>1</v>
      </c>
      <c r="AB240" s="42">
        <f>IF(AB236=$E239,INDEX(Permanent!$E$2:$E$5,MATCH($D239,Permanent!$B$2:$B$5,FALSE)),IF(AB236&gt;$E239,1,0))</f>
        <v>1</v>
      </c>
      <c r="AC240" s="42">
        <f>IF(AC236=$E239,INDEX(Permanent!$E$2:$E$5,MATCH($D239,Permanent!$B$2:$B$5,FALSE)),IF(AC236&gt;$E239,1,0))</f>
        <v>1</v>
      </c>
      <c r="AD240" s="42">
        <f>IF(AD236=$E239,INDEX(Permanent!$E$2:$E$5,MATCH($D239,Permanent!$B$2:$B$5,FALSE)),IF(AD236&gt;$E239,1,0))</f>
        <v>1</v>
      </c>
      <c r="AE240" s="42">
        <f>IF(AE236=$E239,INDEX(Permanent!$E$2:$E$5,MATCH($D239,Permanent!$B$2:$B$5,FALSE)),IF(AE236&gt;$E239,1,0))</f>
        <v>1</v>
      </c>
      <c r="AF240" s="42">
        <f>IF(AF236=$E239,INDEX(Permanent!$E$2:$E$5,MATCH($D239,Permanent!$B$2:$B$5,FALSE)),IF(AF236&gt;$E239,1,0))</f>
        <v>1</v>
      </c>
      <c r="AG240" s="42">
        <f>IF(AG236=$E239,INDEX(Permanent!$E$2:$E$5,MATCH($D239,Permanent!$B$2:$B$5,FALSE)),IF(AG236&gt;$E239,1,0))</f>
        <v>1</v>
      </c>
      <c r="AH240" s="42">
        <f>IF(AH236=$E239,INDEX(Permanent!$E$2:$E$5,MATCH($D239,Permanent!$B$2:$B$5,FALSE)),IF(AH236&gt;$E239,1,0))</f>
        <v>1</v>
      </c>
      <c r="AI240" s="42">
        <f>IF(AI236=$E239,INDEX(Permanent!$E$2:$E$5,MATCH($D239,Permanent!$B$2:$B$5,FALSE)),IF(AI236&gt;$E239,1,0))</f>
        <v>1</v>
      </c>
      <c r="AJ240" s="42">
        <f>IF(AJ236=$E239,INDEX(Permanent!$E$2:$E$5,MATCH($D239,Permanent!$B$2:$B$5,FALSE)),IF(AJ236&gt;$E239,1,0))</f>
        <v>1</v>
      </c>
      <c r="AK240" s="42">
        <f>IF(AK236=$E239,INDEX(Permanent!$E$2:$E$5,MATCH($D239,Permanent!$B$2:$B$5,FALSE)),IF(AK236&gt;$E239,1,0))</f>
        <v>1</v>
      </c>
      <c r="AL240" s="42">
        <f>IF(AL236=$E239,INDEX(Permanent!$E$2:$E$5,MATCH($D239,Permanent!$B$2:$B$5,FALSE)),IF(AL236&gt;$E239,1,0))</f>
        <v>1</v>
      </c>
    </row>
    <row r="241" spans="3:38" hidden="1" outlineLevel="1">
      <c r="C241" s="43" t="s">
        <v>203</v>
      </c>
      <c r="D241" s="3"/>
      <c r="E241" s="3"/>
      <c r="F241" s="47" t="s">
        <v>46</v>
      </c>
      <c r="G241" s="18">
        <f>SUM(H241:AL241)</f>
        <v>0</v>
      </c>
      <c r="H241" s="62">
        <f>IFERROR(H242/$G242*$O$33,0)</f>
        <v>0</v>
      </c>
      <c r="I241" s="62">
        <f t="shared" ref="I241:AL241" si="382">IFERROR(I242/$G242*$O$33,0)</f>
        <v>0</v>
      </c>
      <c r="J241" s="62">
        <f t="shared" si="382"/>
        <v>0</v>
      </c>
      <c r="K241" s="62">
        <f t="shared" si="382"/>
        <v>0</v>
      </c>
      <c r="L241" s="62">
        <f t="shared" si="382"/>
        <v>0</v>
      </c>
      <c r="M241" s="62">
        <f t="shared" si="382"/>
        <v>0</v>
      </c>
      <c r="N241" s="62">
        <f t="shared" si="382"/>
        <v>0</v>
      </c>
      <c r="O241" s="62">
        <f t="shared" si="382"/>
        <v>0</v>
      </c>
      <c r="P241" s="62">
        <f t="shared" si="382"/>
        <v>0</v>
      </c>
      <c r="Q241" s="62">
        <f t="shared" si="382"/>
        <v>0</v>
      </c>
      <c r="R241" s="62">
        <f t="shared" si="382"/>
        <v>0</v>
      </c>
      <c r="S241" s="62">
        <f t="shared" si="382"/>
        <v>0</v>
      </c>
      <c r="T241" s="62">
        <f t="shared" si="382"/>
        <v>0</v>
      </c>
      <c r="U241" s="62">
        <f t="shared" si="382"/>
        <v>0</v>
      </c>
      <c r="V241" s="62">
        <f t="shared" si="382"/>
        <v>0</v>
      </c>
      <c r="W241" s="62">
        <f t="shared" si="382"/>
        <v>0</v>
      </c>
      <c r="X241" s="62">
        <f t="shared" si="382"/>
        <v>0</v>
      </c>
      <c r="Y241" s="62">
        <f t="shared" si="382"/>
        <v>0</v>
      </c>
      <c r="Z241" s="62">
        <f t="shared" si="382"/>
        <v>0</v>
      </c>
      <c r="AA241" s="62">
        <f t="shared" si="382"/>
        <v>0</v>
      </c>
      <c r="AB241" s="62">
        <f t="shared" si="382"/>
        <v>0</v>
      </c>
      <c r="AC241" s="62">
        <f t="shared" si="382"/>
        <v>0</v>
      </c>
      <c r="AD241" s="62">
        <f t="shared" si="382"/>
        <v>0</v>
      </c>
      <c r="AE241" s="62">
        <f t="shared" si="382"/>
        <v>0</v>
      </c>
      <c r="AF241" s="62">
        <f t="shared" si="382"/>
        <v>0</v>
      </c>
      <c r="AG241" s="62">
        <f t="shared" si="382"/>
        <v>0</v>
      </c>
      <c r="AH241" s="62">
        <f t="shared" si="382"/>
        <v>0</v>
      </c>
      <c r="AI241" s="62">
        <f t="shared" si="382"/>
        <v>0</v>
      </c>
      <c r="AJ241" s="62">
        <f t="shared" si="382"/>
        <v>0</v>
      </c>
      <c r="AK241" s="62">
        <f t="shared" si="382"/>
        <v>0</v>
      </c>
      <c r="AL241" s="62">
        <f t="shared" si="382"/>
        <v>0</v>
      </c>
    </row>
    <row r="242" spans="3:38" hidden="1" outlineLevel="1">
      <c r="C242" s="57" t="s">
        <v>204</v>
      </c>
      <c r="D242" s="39" t="str">
        <f>INDEX(Permanent!$B$2:$B$69,MATCH(D244&amp;" "&amp;E244,Permanent!$D$2:$D$69,FALSE)-$O$30)</f>
        <v>Q1</v>
      </c>
      <c r="E242" s="39">
        <f>INDEX(Permanent!$C$2:$C$69,MATCH(D244&amp;" "&amp;E244,Permanent!$D$2:$D$69,FALSE)-$O$30)</f>
        <v>2020</v>
      </c>
      <c r="F242" s="47" t="s">
        <v>109</v>
      </c>
      <c r="G242" s="18">
        <f>SUM(H242:AL242)</f>
        <v>1</v>
      </c>
      <c r="H242" s="42">
        <f>IF(H236=$E242,INDEX(Permanent!$E$2:$E$5,MATCH($D242,Permanent!$B$2:$B$5,FALSE)),IF(AND(H236&gt;$E242,K243&gt;0),1,0))</f>
        <v>1</v>
      </c>
      <c r="I242" s="42">
        <f>IF(I236=$E242,INDEX(Permanent!$E$2:$E$5,MATCH($D242,Permanent!$B$2:$B$5,FALSE)),IF(AND(I236&gt;$E242,L243&gt;0),1,0))</f>
        <v>0</v>
      </c>
      <c r="J242" s="42">
        <f>IF(J236=$E242,INDEX(Permanent!$E$2:$E$5,MATCH($D242,Permanent!$B$2:$B$5,FALSE)),IF(AND(J236&gt;$E242,M243&gt;0),1,0))</f>
        <v>0</v>
      </c>
      <c r="K242" s="42">
        <f>IF(K236=$E242,INDEX(Permanent!$E$2:$E$5,MATCH($D242,Permanent!$B$2:$B$5,FALSE)),IF(AND(K236&gt;$E242,N243&gt;0),1,0))</f>
        <v>0</v>
      </c>
      <c r="L242" s="42">
        <f>IF(L236=$E242,INDEX(Permanent!$E$2:$E$5,MATCH($D242,Permanent!$B$2:$B$5,FALSE)),IF(AND(L236&gt;$E242,O243&gt;0),1,0))</f>
        <v>0</v>
      </c>
      <c r="M242" s="42">
        <f>IF(M236=$E242,INDEX(Permanent!$E$2:$E$5,MATCH($D242,Permanent!$B$2:$B$5,FALSE)),IF(AND(M236&gt;$E242,P243&gt;0),1,0))</f>
        <v>0</v>
      </c>
      <c r="N242" s="42">
        <f>IF(N236=$E242,INDEX(Permanent!$E$2:$E$5,MATCH($D242,Permanent!$B$2:$B$5,FALSE)),IF(AND(N236&gt;$E242,Q243&gt;0),1,0))</f>
        <v>0</v>
      </c>
      <c r="O242" s="42">
        <f>IF(O236=$E242,INDEX(Permanent!$E$2:$E$5,MATCH($D242,Permanent!$B$2:$B$5,FALSE)),IF(AND(O236&gt;$E242,R243&gt;0),1,0))</f>
        <v>0</v>
      </c>
      <c r="P242" s="42">
        <f>IF(P236=$E242,INDEX(Permanent!$E$2:$E$5,MATCH($D242,Permanent!$B$2:$B$5,FALSE)),IF(AND(P236&gt;$E242,S243&gt;0),1,0))</f>
        <v>0</v>
      </c>
      <c r="Q242" s="42">
        <f>IF(Q236=$E242,INDEX(Permanent!$E$2:$E$5,MATCH($D242,Permanent!$B$2:$B$5,FALSE)),IF(AND(Q236&gt;$E242,T243&gt;0),1,0))</f>
        <v>0</v>
      </c>
      <c r="R242" s="42">
        <f>IF(R236=$E242,INDEX(Permanent!$E$2:$E$5,MATCH($D242,Permanent!$B$2:$B$5,FALSE)),IF(AND(R236&gt;$E242,U243&gt;0),1,0))</f>
        <v>0</v>
      </c>
      <c r="S242" s="42">
        <f>IF(S236=$E242,INDEX(Permanent!$E$2:$E$5,MATCH($D242,Permanent!$B$2:$B$5,FALSE)),IF(AND(S236&gt;$E242,V243&gt;0),1,0))</f>
        <v>0</v>
      </c>
      <c r="T242" s="42">
        <f>IF(T236=$E242,INDEX(Permanent!$E$2:$E$5,MATCH($D242,Permanent!$B$2:$B$5,FALSE)),IF(AND(T236&gt;$E242,W243&gt;0),1,0))</f>
        <v>0</v>
      </c>
      <c r="U242" s="42">
        <f>IF(U236=$E242,INDEX(Permanent!$E$2:$E$5,MATCH($D242,Permanent!$B$2:$B$5,FALSE)),IF(AND(U236&gt;$E242,X243&gt;0),1,0))</f>
        <v>0</v>
      </c>
      <c r="V242" s="42">
        <f>IF(V236=$E242,INDEX(Permanent!$E$2:$E$5,MATCH($D242,Permanent!$B$2:$B$5,FALSE)),IF(AND(V236&gt;$E242,Y243&gt;0),1,0))</f>
        <v>0</v>
      </c>
      <c r="W242" s="42">
        <f>IF(W236=$E242,INDEX(Permanent!$E$2:$E$5,MATCH($D242,Permanent!$B$2:$B$5,FALSE)),IF(AND(W236&gt;$E242,Z243&gt;0),1,0))</f>
        <v>0</v>
      </c>
      <c r="X242" s="42">
        <f>IF(X236=$E242,INDEX(Permanent!$E$2:$E$5,MATCH($D242,Permanent!$B$2:$B$5,FALSE)),IF(AND(X236&gt;$E242,AA243&gt;0),1,0))</f>
        <v>0</v>
      </c>
      <c r="Y242" s="42">
        <f>IF(Y236=$E242,INDEX(Permanent!$E$2:$E$5,MATCH($D242,Permanent!$B$2:$B$5,FALSE)),IF(AND(Y236&gt;$E242,AB243&gt;0),1,0))</f>
        <v>0</v>
      </c>
      <c r="Z242" s="42">
        <f>IF(Z236=$E242,INDEX(Permanent!$E$2:$E$5,MATCH($D242,Permanent!$B$2:$B$5,FALSE)),IF(AND(Z236&gt;$E242,AC243&gt;0),1,0))</f>
        <v>0</v>
      </c>
      <c r="AA242" s="42">
        <f>IF(AA236=$E242,INDEX(Permanent!$E$2:$E$5,MATCH($D242,Permanent!$B$2:$B$5,FALSE)),IF(AND(AA236&gt;$E242,AD243&gt;0),1,0))</f>
        <v>0</v>
      </c>
      <c r="AB242" s="42">
        <f>IF(AB236=$E242,INDEX(Permanent!$E$2:$E$5,MATCH($D242,Permanent!$B$2:$B$5,FALSE)),IF(AND(AB236&gt;$E242,AE243&gt;0),1,0))</f>
        <v>0</v>
      </c>
      <c r="AC242" s="42">
        <f>IF(AC236=$E242,INDEX(Permanent!$E$2:$E$5,MATCH($D242,Permanent!$B$2:$B$5,FALSE)),IF(AND(AC236&gt;$E242,AF243&gt;0),1,0))</f>
        <v>0</v>
      </c>
      <c r="AD242" s="42">
        <f>IF(AD236=$E242,INDEX(Permanent!$E$2:$E$5,MATCH($D242,Permanent!$B$2:$B$5,FALSE)),IF(AND(AD236&gt;$E242,AG243&gt;0),1,0))</f>
        <v>0</v>
      </c>
      <c r="AE242" s="42">
        <f>IF(AE236=$E242,INDEX(Permanent!$E$2:$E$5,MATCH($D242,Permanent!$B$2:$B$5,FALSE)),IF(AND(AE236&gt;$E242,AH243&gt;0),1,0))</f>
        <v>0</v>
      </c>
      <c r="AF242" s="42">
        <f>IF(AF236=$E242,INDEX(Permanent!$E$2:$E$5,MATCH($D242,Permanent!$B$2:$B$5,FALSE)),IF(AND(AF236&gt;$E242,AI243&gt;0),1,0))</f>
        <v>0</v>
      </c>
      <c r="AG242" s="42">
        <f>IF(AG236=$E242,INDEX(Permanent!$E$2:$E$5,MATCH($D242,Permanent!$B$2:$B$5,FALSE)),IF(AND(AG236&gt;$E242,AJ243&gt;0),1,0))</f>
        <v>0</v>
      </c>
      <c r="AH242" s="42">
        <f>IF(AH236=$E242,INDEX(Permanent!$E$2:$E$5,MATCH($D242,Permanent!$B$2:$B$5,FALSE)),IF(AND(AH236&gt;$E242,AK243&gt;0),1,0))</f>
        <v>0</v>
      </c>
      <c r="AI242" s="42">
        <f>IF(AI236=$E242,INDEX(Permanent!$E$2:$E$5,MATCH($D242,Permanent!$B$2:$B$5,FALSE)),IF(AND(AI236&gt;$E242,AL243&gt;0),1,0))</f>
        <v>0</v>
      </c>
      <c r="AJ242" s="42">
        <f>IF(AJ236=$E242,INDEX(Permanent!$E$2:$E$5,MATCH($D242,Permanent!$B$2:$B$5,FALSE)),IF(AND(AJ236&gt;$E242,AM243&gt;0),1,0))</f>
        <v>0</v>
      </c>
      <c r="AK242" s="42">
        <f>IF(AK236=$E242,INDEX(Permanent!$E$2:$E$5,MATCH($D242,Permanent!$B$2:$B$5,FALSE)),IF(AND(AK236&gt;$E242,AN243&gt;0),1,0))</f>
        <v>0</v>
      </c>
      <c r="AL242" s="42">
        <f>IF(AL236=$E242,INDEX(Permanent!$E$2:$E$5,MATCH($D242,Permanent!$B$2:$B$5,FALSE)),IF(AND(AL236&gt;$E242,AO243&gt;0),1,0))</f>
        <v>0</v>
      </c>
    </row>
    <row r="243" spans="3:38" hidden="1" outlineLevel="1">
      <c r="C243" s="43" t="s">
        <v>195</v>
      </c>
      <c r="D243" s="3"/>
      <c r="E243" s="3"/>
      <c r="F243" s="47" t="s">
        <v>88</v>
      </c>
      <c r="G243" s="18">
        <f>SUM(H243:AL243)</f>
        <v>0</v>
      </c>
      <c r="H243" s="18">
        <f>H246*350/1000</f>
        <v>0</v>
      </c>
      <c r="I243" s="18">
        <f>MIN($O$45-SUM($H243:H243),I246*350/1000)</f>
        <v>0</v>
      </c>
      <c r="J243" s="18">
        <f>MIN($O$45-SUM($H243:I243),J246*350/1000)</f>
        <v>0</v>
      </c>
      <c r="K243" s="18">
        <f>MIN($O$45-SUM($H243:J243),K246*350/1000)</f>
        <v>0</v>
      </c>
      <c r="L243" s="18">
        <f>MIN($O$45-SUM($H243:K243),L246*350/1000)</f>
        <v>0</v>
      </c>
      <c r="M243" s="18">
        <f>MIN($O$45-SUM($H243:L243),M246*350/1000)</f>
        <v>0</v>
      </c>
      <c r="N243" s="18">
        <f>MIN($O$45-SUM($H243:M243),N246*350/1000)</f>
        <v>0</v>
      </c>
      <c r="O243" s="18">
        <f>MIN($O$45-SUM($H243:N243),O246*350/1000)</f>
        <v>0</v>
      </c>
      <c r="P243" s="18">
        <f>MIN($O$45-SUM($H243:O243),P246*350/1000)</f>
        <v>0</v>
      </c>
      <c r="Q243" s="18">
        <f>MIN($O$45-SUM($H243:P243),Q246*350/1000)</f>
        <v>0</v>
      </c>
      <c r="R243" s="18">
        <f>MIN($O$45-SUM($H243:Q243),R246*350/1000)</f>
        <v>0</v>
      </c>
      <c r="S243" s="18">
        <f>MIN($O$45-SUM($H243:R243),S246*350/1000)</f>
        <v>0</v>
      </c>
      <c r="T243" s="18">
        <f>MIN($O$45-SUM($H243:S243),T246*350/1000)</f>
        <v>0</v>
      </c>
      <c r="U243" s="18">
        <f>MIN($O$45-SUM($H243:T243),U246*350/1000)</f>
        <v>0</v>
      </c>
      <c r="V243" s="18">
        <f>MIN($O$45-SUM($H243:U243),V246*350/1000)</f>
        <v>0</v>
      </c>
      <c r="W243" s="18">
        <f>MIN($O$45-SUM($H243:V243),W246*350/1000)</f>
        <v>0</v>
      </c>
      <c r="X243" s="18">
        <f>MIN($O$45-SUM($H243:W243),X246*350/1000)</f>
        <v>0</v>
      </c>
      <c r="Y243" s="18">
        <f>MIN($O$45-SUM($H243:X243),Y246*350/1000)</f>
        <v>0</v>
      </c>
      <c r="Z243" s="18">
        <f>MIN($O$45-SUM($H243:Y243),Z246*350/1000)</f>
        <v>0</v>
      </c>
      <c r="AA243" s="18">
        <f>MIN($O$45-SUM($H243:Z243),AA246*350/1000)</f>
        <v>0</v>
      </c>
      <c r="AB243" s="18">
        <f>MIN($O$45-SUM($H243:AA243),AB246*350/1000)</f>
        <v>0</v>
      </c>
      <c r="AC243" s="18">
        <f>MIN($O$45-SUM($H243:AB243),AC246*350/1000)</f>
        <v>0</v>
      </c>
      <c r="AD243" s="18">
        <f>MIN($O$45-SUM($H243:AC243),AD246*350/1000)</f>
        <v>0</v>
      </c>
      <c r="AE243" s="18">
        <f>MIN($O$45-SUM($H243:AD243),AE246*350/1000)</f>
        <v>0</v>
      </c>
      <c r="AF243" s="18">
        <f>MIN($O$45-SUM($H243:AE243),AF246*350/1000)</f>
        <v>0</v>
      </c>
      <c r="AG243" s="18">
        <f>MIN($O$45-SUM($H243:AF243),AG246*350/1000)</f>
        <v>0</v>
      </c>
      <c r="AH243" s="18">
        <f>MIN($O$45-SUM($H243:AG243),AH246*350/1000)</f>
        <v>0</v>
      </c>
      <c r="AI243" s="18">
        <f>MIN($O$45-SUM($H243:AH243),AI246*350/1000)</f>
        <v>0</v>
      </c>
      <c r="AJ243" s="18">
        <f>MIN($O$45-SUM($H243:AI243),AJ246*350/1000)</f>
        <v>0</v>
      </c>
      <c r="AK243" s="18">
        <f>MIN($O$45-SUM($H243:AJ243),AK246*350/1000)</f>
        <v>0</v>
      </c>
      <c r="AL243" s="18">
        <f>MIN($O$45-SUM($H243:AK243),AL246*350/1000)</f>
        <v>0</v>
      </c>
    </row>
    <row r="244" spans="3:38" hidden="1" outlineLevel="1">
      <c r="C244" s="57" t="s">
        <v>90</v>
      </c>
      <c r="D244" s="39" t="str">
        <f>INDEX(Permanent!$B$2:$B$69,MATCH(D237&amp;" "&amp;E237,Permanent!$D$2:$D$69,FALSE)+$O$35+ROUND($O$28/3,0))</f>
        <v>Q1</v>
      </c>
      <c r="E244" s="39">
        <f>INDEX(Permanent!$C$2:$C$69,MATCH(D237&amp;" "&amp;E237,Permanent!$D$2:$D$69,FALSE)+$O$35+ROUND($O$28/3,0))</f>
        <v>2020</v>
      </c>
      <c r="F244" s="47" t="s">
        <v>109</v>
      </c>
      <c r="G244" s="42"/>
      <c r="H244" s="42">
        <f>IF(H236=$E244,INDEX(Permanent!$E$2:$E$5,MATCH($D244,Permanent!$B$2:$B$5,FALSE)),IF(H236&gt;$E244,1,0))</f>
        <v>1</v>
      </c>
      <c r="I244" s="42">
        <f>IF(I236=$E244,INDEX(Permanent!$E$2:$E$5,MATCH($D244,Permanent!$B$2:$B$5,FALSE)),IF(I236&gt;$E244,1,0))</f>
        <v>1</v>
      </c>
      <c r="J244" s="42">
        <f>IF(J236=$E244,INDEX(Permanent!$E$2:$E$5,MATCH($D244,Permanent!$B$2:$B$5,FALSE)),IF(J236&gt;$E244,1,0))</f>
        <v>1</v>
      </c>
      <c r="K244" s="42">
        <f>IF(K236=$E244,INDEX(Permanent!$E$2:$E$5,MATCH($D244,Permanent!$B$2:$B$5,FALSE)),IF(K236&gt;$E244,1,0))</f>
        <v>1</v>
      </c>
      <c r="L244" s="42">
        <f>IF(L236=$E244,INDEX(Permanent!$E$2:$E$5,MATCH($D244,Permanent!$B$2:$B$5,FALSE)),IF(L236&gt;$E244,1,0))</f>
        <v>1</v>
      </c>
      <c r="M244" s="42">
        <f>IF(M236=$E244,INDEX(Permanent!$E$2:$E$5,MATCH($D244,Permanent!$B$2:$B$5,FALSE)),IF(M236&gt;$E244,1,0))</f>
        <v>1</v>
      </c>
      <c r="N244" s="42">
        <f>IF(N236=$E244,INDEX(Permanent!$E$2:$E$5,MATCH($D244,Permanent!$B$2:$B$5,FALSE)),IF(N236&gt;$E244,1,0))</f>
        <v>1</v>
      </c>
      <c r="O244" s="42">
        <f>IF(O236=$E244,INDEX(Permanent!$E$2:$E$5,MATCH($D244,Permanent!$B$2:$B$5,FALSE)),IF(O236&gt;$E244,1,0))</f>
        <v>1</v>
      </c>
      <c r="P244" s="42">
        <f>IF(P236=$E244,INDEX(Permanent!$E$2:$E$5,MATCH($D244,Permanent!$B$2:$B$5,FALSE)),IF(P236&gt;$E244,1,0))</f>
        <v>1</v>
      </c>
      <c r="Q244" s="42">
        <f>IF(Q236=$E244,INDEX(Permanent!$E$2:$E$5,MATCH($D244,Permanent!$B$2:$B$5,FALSE)),IF(Q236&gt;$E244,1,0))</f>
        <v>1</v>
      </c>
      <c r="R244" s="42">
        <f>IF(R236=$E244,INDEX(Permanent!$E$2:$E$5,MATCH($D244,Permanent!$B$2:$B$5,FALSE)),IF(R236&gt;$E244,1,0))</f>
        <v>1</v>
      </c>
      <c r="S244" s="42">
        <f>IF(S236=$E244,INDEX(Permanent!$E$2:$E$5,MATCH($D244,Permanent!$B$2:$B$5,FALSE)),IF(S236&gt;$E244,1,0))</f>
        <v>1</v>
      </c>
      <c r="T244" s="42">
        <f>IF(T236=$E244,INDEX(Permanent!$E$2:$E$5,MATCH($D244,Permanent!$B$2:$B$5,FALSE)),IF(T236&gt;$E244,1,0))</f>
        <v>1</v>
      </c>
      <c r="U244" s="42">
        <f>IF(U236=$E244,INDEX(Permanent!$E$2:$E$5,MATCH($D244,Permanent!$B$2:$B$5,FALSE)),IF(U236&gt;$E244,1,0))</f>
        <v>1</v>
      </c>
      <c r="V244" s="42">
        <f>IF(V236=$E244,INDEX(Permanent!$E$2:$E$5,MATCH($D244,Permanent!$B$2:$B$5,FALSE)),IF(V236&gt;$E244,1,0))</f>
        <v>1</v>
      </c>
      <c r="W244" s="42">
        <f>IF(W236=$E244,INDEX(Permanent!$E$2:$E$5,MATCH($D244,Permanent!$B$2:$B$5,FALSE)),IF(W236&gt;$E244,1,0))</f>
        <v>1</v>
      </c>
      <c r="X244" s="42">
        <f>IF(X236=$E244,INDEX(Permanent!$E$2:$E$5,MATCH($D244,Permanent!$B$2:$B$5,FALSE)),IF(X236&gt;$E244,1,0))</f>
        <v>1</v>
      </c>
      <c r="Y244" s="42">
        <f>IF(Y236=$E244,INDEX(Permanent!$E$2:$E$5,MATCH($D244,Permanent!$B$2:$B$5,FALSE)),IF(Y236&gt;$E244,1,0))</f>
        <v>1</v>
      </c>
      <c r="Z244" s="42">
        <f>IF(Z236=$E244,INDEX(Permanent!$E$2:$E$5,MATCH($D244,Permanent!$B$2:$B$5,FALSE)),IF(Z236&gt;$E244,1,0))</f>
        <v>1</v>
      </c>
      <c r="AA244" s="42">
        <f>IF(AA236=$E244,INDEX(Permanent!$E$2:$E$5,MATCH($D244,Permanent!$B$2:$B$5,FALSE)),IF(AA236&gt;$E244,1,0))</f>
        <v>1</v>
      </c>
      <c r="AB244" s="42">
        <f>IF(AB236=$E244,INDEX(Permanent!$E$2:$E$5,MATCH($D244,Permanent!$B$2:$B$5,FALSE)),IF(AB236&gt;$E244,1,0))</f>
        <v>1</v>
      </c>
      <c r="AC244" s="42">
        <f>IF(AC236=$E244,INDEX(Permanent!$E$2:$E$5,MATCH($D244,Permanent!$B$2:$B$5,FALSE)),IF(AC236&gt;$E244,1,0))</f>
        <v>1</v>
      </c>
      <c r="AD244" s="42">
        <f>IF(AD236=$E244,INDEX(Permanent!$E$2:$E$5,MATCH($D244,Permanent!$B$2:$B$5,FALSE)),IF(AD236&gt;$E244,1,0))</f>
        <v>1</v>
      </c>
      <c r="AE244" s="42">
        <f>IF(AE236=$E244,INDEX(Permanent!$E$2:$E$5,MATCH($D244,Permanent!$B$2:$B$5,FALSE)),IF(AE236&gt;$E244,1,0))</f>
        <v>1</v>
      </c>
      <c r="AF244" s="42">
        <f>IF(AF236=$E244,INDEX(Permanent!$E$2:$E$5,MATCH($D244,Permanent!$B$2:$B$5,FALSE)),IF(AF236&gt;$E244,1,0))</f>
        <v>1</v>
      </c>
      <c r="AG244" s="42">
        <f>IF(AG236=$E244,INDEX(Permanent!$E$2:$E$5,MATCH($D244,Permanent!$B$2:$B$5,FALSE)),IF(AG236&gt;$E244,1,0))</f>
        <v>1</v>
      </c>
      <c r="AH244" s="42">
        <f>IF(AH236=$E244,INDEX(Permanent!$E$2:$E$5,MATCH($D244,Permanent!$B$2:$B$5,FALSE)),IF(AH236&gt;$E244,1,0))</f>
        <v>1</v>
      </c>
      <c r="AI244" s="42">
        <f>IF(AI236=$E244,INDEX(Permanent!$E$2:$E$5,MATCH($D244,Permanent!$B$2:$B$5,FALSE)),IF(AI236&gt;$E244,1,0))</f>
        <v>1</v>
      </c>
      <c r="AJ244" s="42">
        <f>IF(AJ236=$E244,INDEX(Permanent!$E$2:$E$5,MATCH($D244,Permanent!$B$2:$B$5,FALSE)),IF(AJ236&gt;$E244,1,0))</f>
        <v>1</v>
      </c>
      <c r="AK244" s="42">
        <f>IF(AK236=$E244,INDEX(Permanent!$E$2:$E$5,MATCH($D244,Permanent!$B$2:$B$5,FALSE)),IF(AK236&gt;$E244,1,0))</f>
        <v>1</v>
      </c>
      <c r="AL244" s="42">
        <f>IF(AL236=$E244,INDEX(Permanent!$E$2:$E$5,MATCH($D244,Permanent!$B$2:$B$5,FALSE)),IF(AL236&gt;$E244,1,0))</f>
        <v>1</v>
      </c>
    </row>
    <row r="245" spans="3:38" hidden="1" outlineLevel="1">
      <c r="C245" s="57" t="s">
        <v>91</v>
      </c>
      <c r="D245" s="39" t="str">
        <f>INDEX(Permanent!$B$2:$B$69,MATCH($D239&amp;" "&amp;$E239,Permanent!$D$2:$D$69,FALSE)+$O$40)</f>
        <v>Q1</v>
      </c>
      <c r="E245" s="39">
        <f>INDEX(Permanent!$C$2:$C$69,MATCH($D239&amp;" "&amp;$E239,Permanent!$D$2:$D$69,FALSE)+$O$40)</f>
        <v>2020</v>
      </c>
      <c r="F245" s="47" t="s">
        <v>109</v>
      </c>
      <c r="G245" s="42"/>
      <c r="H245" s="42">
        <f>IF(H236=$E245,INDEX(Permanent!$E$2:$E$5,MATCH($D245,Permanent!$B$2:$B$5,FALSE)),IF(H236&gt;$E245,1,0))</f>
        <v>1</v>
      </c>
      <c r="I245" s="42">
        <f>IF(I236=$E245,INDEX(Permanent!$E$2:$E$5,MATCH($D245,Permanent!$B$2:$B$5,FALSE)),IF(I236&gt;$E245,1,0))</f>
        <v>1</v>
      </c>
      <c r="J245" s="42">
        <f>IF(J236=$E245,INDEX(Permanent!$E$2:$E$5,MATCH($D245,Permanent!$B$2:$B$5,FALSE)),IF(J236&gt;$E245,1,0))</f>
        <v>1</v>
      </c>
      <c r="K245" s="42">
        <f>IF(K236=$E245,INDEX(Permanent!$E$2:$E$5,MATCH($D245,Permanent!$B$2:$B$5,FALSE)),IF(K236&gt;$E245,1,0))</f>
        <v>1</v>
      </c>
      <c r="L245" s="42">
        <f>IF(L236=$E245,INDEX(Permanent!$E$2:$E$5,MATCH($D245,Permanent!$B$2:$B$5,FALSE)),IF(L236&gt;$E245,1,0))</f>
        <v>1</v>
      </c>
      <c r="M245" s="42">
        <f>IF(M236=$E245,INDEX(Permanent!$E$2:$E$5,MATCH($D245,Permanent!$B$2:$B$5,FALSE)),IF(M236&gt;$E245,1,0))</f>
        <v>1</v>
      </c>
      <c r="N245" s="42">
        <f>IF(N236=$E245,INDEX(Permanent!$E$2:$E$5,MATCH($D245,Permanent!$B$2:$B$5,FALSE)),IF(N236&gt;$E245,1,0))</f>
        <v>1</v>
      </c>
      <c r="O245" s="42">
        <f>IF(O236=$E245,INDEX(Permanent!$E$2:$E$5,MATCH($D245,Permanent!$B$2:$B$5,FALSE)),IF(O236&gt;$E245,1,0))</f>
        <v>1</v>
      </c>
      <c r="P245" s="42">
        <f>IF(P236=$E245,INDEX(Permanent!$E$2:$E$5,MATCH($D245,Permanent!$B$2:$B$5,FALSE)),IF(P236&gt;$E245,1,0))</f>
        <v>1</v>
      </c>
      <c r="Q245" s="42">
        <f>IF(Q236=$E245,INDEX(Permanent!$E$2:$E$5,MATCH($D245,Permanent!$B$2:$B$5,FALSE)),IF(Q236&gt;$E245,1,0))</f>
        <v>1</v>
      </c>
      <c r="R245" s="42">
        <f>IF(R236=$E245,INDEX(Permanent!$E$2:$E$5,MATCH($D245,Permanent!$B$2:$B$5,FALSE)),IF(R236&gt;$E245,1,0))</f>
        <v>1</v>
      </c>
      <c r="S245" s="42">
        <f>IF(S236=$E245,INDEX(Permanent!$E$2:$E$5,MATCH($D245,Permanent!$B$2:$B$5,FALSE)),IF(S236&gt;$E245,1,0))</f>
        <v>1</v>
      </c>
      <c r="T245" s="42">
        <f>IF(T236=$E245,INDEX(Permanent!$E$2:$E$5,MATCH($D245,Permanent!$B$2:$B$5,FALSE)),IF(T236&gt;$E245,1,0))</f>
        <v>1</v>
      </c>
      <c r="U245" s="42">
        <f>IF(U236=$E245,INDEX(Permanent!$E$2:$E$5,MATCH($D245,Permanent!$B$2:$B$5,FALSE)),IF(U236&gt;$E245,1,0))</f>
        <v>1</v>
      </c>
      <c r="V245" s="42">
        <f>IF(V236=$E245,INDEX(Permanent!$E$2:$E$5,MATCH($D245,Permanent!$B$2:$B$5,FALSE)),IF(V236&gt;$E245,1,0))</f>
        <v>1</v>
      </c>
      <c r="W245" s="42">
        <f>IF(W236=$E245,INDEX(Permanent!$E$2:$E$5,MATCH($D245,Permanent!$B$2:$B$5,FALSE)),IF(W236&gt;$E245,1,0))</f>
        <v>1</v>
      </c>
      <c r="X245" s="42">
        <f>IF(X236=$E245,INDEX(Permanent!$E$2:$E$5,MATCH($D245,Permanent!$B$2:$B$5,FALSE)),IF(X236&gt;$E245,1,0))</f>
        <v>1</v>
      </c>
      <c r="Y245" s="42">
        <f>IF(Y236=$E245,INDEX(Permanent!$E$2:$E$5,MATCH($D245,Permanent!$B$2:$B$5,FALSE)),IF(Y236&gt;$E245,1,0))</f>
        <v>1</v>
      </c>
      <c r="Z245" s="42">
        <f>IF(Z236=$E245,INDEX(Permanent!$E$2:$E$5,MATCH($D245,Permanent!$B$2:$B$5,FALSE)),IF(Z236&gt;$E245,1,0))</f>
        <v>1</v>
      </c>
      <c r="AA245" s="42">
        <f>IF(AA236=$E245,INDEX(Permanent!$E$2:$E$5,MATCH($D245,Permanent!$B$2:$B$5,FALSE)),IF(AA236&gt;$E245,1,0))</f>
        <v>1</v>
      </c>
      <c r="AB245" s="42">
        <f>IF(AB236=$E245,INDEX(Permanent!$E$2:$E$5,MATCH($D245,Permanent!$B$2:$B$5,FALSE)),IF(AB236&gt;$E245,1,0))</f>
        <v>1</v>
      </c>
      <c r="AC245" s="42">
        <f>IF(AC236=$E245,INDEX(Permanent!$E$2:$E$5,MATCH($D245,Permanent!$B$2:$B$5,FALSE)),IF(AC236&gt;$E245,1,0))</f>
        <v>1</v>
      </c>
      <c r="AD245" s="42">
        <f>IF(AD236=$E245,INDEX(Permanent!$E$2:$E$5,MATCH($D245,Permanent!$B$2:$B$5,FALSE)),IF(AD236&gt;$E245,1,0))</f>
        <v>1</v>
      </c>
      <c r="AE245" s="42">
        <f>IF(AE236=$E245,INDEX(Permanent!$E$2:$E$5,MATCH($D245,Permanent!$B$2:$B$5,FALSE)),IF(AE236&gt;$E245,1,0))</f>
        <v>1</v>
      </c>
      <c r="AF245" s="42">
        <f>IF(AF236=$E245,INDEX(Permanent!$E$2:$E$5,MATCH($D245,Permanent!$B$2:$B$5,FALSE)),IF(AF236&gt;$E245,1,0))</f>
        <v>1</v>
      </c>
      <c r="AG245" s="42">
        <f>IF(AG236=$E245,INDEX(Permanent!$E$2:$E$5,MATCH($D245,Permanent!$B$2:$B$5,FALSE)),IF(AG236&gt;$E245,1,0))</f>
        <v>1</v>
      </c>
      <c r="AH245" s="42">
        <f>IF(AH236=$E245,INDEX(Permanent!$E$2:$E$5,MATCH($D245,Permanent!$B$2:$B$5,FALSE)),IF(AH236&gt;$E245,1,0))</f>
        <v>1</v>
      </c>
      <c r="AI245" s="42">
        <f>IF(AI236=$E245,INDEX(Permanent!$E$2:$E$5,MATCH($D245,Permanent!$B$2:$B$5,FALSE)),IF(AI236&gt;$E245,1,0))</f>
        <v>1</v>
      </c>
      <c r="AJ245" s="42">
        <f>IF(AJ236=$E245,INDEX(Permanent!$E$2:$E$5,MATCH($D245,Permanent!$B$2:$B$5,FALSE)),IF(AJ236&gt;$E245,1,0))</f>
        <v>1</v>
      </c>
      <c r="AK245" s="42">
        <f>IF(AK236=$E245,INDEX(Permanent!$E$2:$E$5,MATCH($D245,Permanent!$B$2:$B$5,FALSE)),IF(AK236&gt;$E245,1,0))</f>
        <v>1</v>
      </c>
      <c r="AL245" s="42">
        <f>IF(AL236=$E245,INDEX(Permanent!$E$2:$E$5,MATCH($D245,Permanent!$B$2:$B$5,FALSE)),IF(AL236&gt;$E245,1,0))</f>
        <v>1</v>
      </c>
    </row>
    <row r="246" spans="3:38" hidden="1" outlineLevel="1">
      <c r="C246" s="57" t="s">
        <v>193</v>
      </c>
      <c r="D246" s="3"/>
      <c r="E246" s="3"/>
      <c r="F246" s="47" t="s">
        <v>27</v>
      </c>
      <c r="G246" s="42"/>
      <c r="H246" s="18">
        <f t="shared" ref="H246:AL246" si="383">IF(H245=1,$O$44,IF(H245&gt;0,H245*$O$44+(1-H245)*$O$43,IF(H244&gt;0,H244*$O$43,0)))/(1+$O$49)</f>
        <v>0</v>
      </c>
      <c r="I246" s="18">
        <f t="shared" si="383"/>
        <v>0</v>
      </c>
      <c r="J246" s="18">
        <f t="shared" si="383"/>
        <v>0</v>
      </c>
      <c r="K246" s="18">
        <f t="shared" si="383"/>
        <v>0</v>
      </c>
      <c r="L246" s="18">
        <f t="shared" si="383"/>
        <v>0</v>
      </c>
      <c r="M246" s="18">
        <f t="shared" si="383"/>
        <v>0</v>
      </c>
      <c r="N246" s="18">
        <f t="shared" si="383"/>
        <v>0</v>
      </c>
      <c r="O246" s="18">
        <f t="shared" si="383"/>
        <v>0</v>
      </c>
      <c r="P246" s="18">
        <f t="shared" si="383"/>
        <v>0</v>
      </c>
      <c r="Q246" s="18">
        <f t="shared" si="383"/>
        <v>0</v>
      </c>
      <c r="R246" s="18">
        <f t="shared" si="383"/>
        <v>0</v>
      </c>
      <c r="S246" s="18">
        <f t="shared" si="383"/>
        <v>0</v>
      </c>
      <c r="T246" s="18">
        <f t="shared" si="383"/>
        <v>0</v>
      </c>
      <c r="U246" s="18">
        <f t="shared" si="383"/>
        <v>0</v>
      </c>
      <c r="V246" s="18">
        <f t="shared" si="383"/>
        <v>0</v>
      </c>
      <c r="W246" s="18">
        <f t="shared" si="383"/>
        <v>0</v>
      </c>
      <c r="X246" s="18">
        <f t="shared" si="383"/>
        <v>0</v>
      </c>
      <c r="Y246" s="18">
        <f t="shared" si="383"/>
        <v>0</v>
      </c>
      <c r="Z246" s="18">
        <f t="shared" si="383"/>
        <v>0</v>
      </c>
      <c r="AA246" s="18">
        <f t="shared" si="383"/>
        <v>0</v>
      </c>
      <c r="AB246" s="18">
        <f t="shared" si="383"/>
        <v>0</v>
      </c>
      <c r="AC246" s="18">
        <f t="shared" si="383"/>
        <v>0</v>
      </c>
      <c r="AD246" s="18">
        <f t="shared" si="383"/>
        <v>0</v>
      </c>
      <c r="AE246" s="18">
        <f t="shared" si="383"/>
        <v>0</v>
      </c>
      <c r="AF246" s="18">
        <f t="shared" si="383"/>
        <v>0</v>
      </c>
      <c r="AG246" s="18">
        <f t="shared" si="383"/>
        <v>0</v>
      </c>
      <c r="AH246" s="18">
        <f t="shared" si="383"/>
        <v>0</v>
      </c>
      <c r="AI246" s="18">
        <f t="shared" si="383"/>
        <v>0</v>
      </c>
      <c r="AJ246" s="18">
        <f t="shared" si="383"/>
        <v>0</v>
      </c>
      <c r="AK246" s="18">
        <f t="shared" si="383"/>
        <v>0</v>
      </c>
      <c r="AL246" s="18">
        <f t="shared" si="383"/>
        <v>0</v>
      </c>
    </row>
    <row r="247" spans="3:38" hidden="1" outlineLevel="1">
      <c r="C247" s="57" t="s">
        <v>194</v>
      </c>
      <c r="D247" s="3"/>
      <c r="E247" s="3"/>
      <c r="F247" s="47" t="s">
        <v>27</v>
      </c>
      <c r="G247" s="42"/>
      <c r="H247" s="18">
        <f t="shared" ref="H247:AL247" si="384">IF(H245=1,$O$44,IF(H245&gt;0,H245*$O$44+(1-H245)*$O$43,IF(H244&gt;0,H244*$O$43,0)))</f>
        <v>0</v>
      </c>
      <c r="I247" s="18">
        <f t="shared" si="384"/>
        <v>0</v>
      </c>
      <c r="J247" s="18">
        <f t="shared" si="384"/>
        <v>0</v>
      </c>
      <c r="K247" s="18">
        <f t="shared" si="384"/>
        <v>0</v>
      </c>
      <c r="L247" s="18">
        <f t="shared" si="384"/>
        <v>0</v>
      </c>
      <c r="M247" s="18">
        <f t="shared" si="384"/>
        <v>0</v>
      </c>
      <c r="N247" s="18">
        <f t="shared" si="384"/>
        <v>0</v>
      </c>
      <c r="O247" s="18">
        <f t="shared" si="384"/>
        <v>0</v>
      </c>
      <c r="P247" s="18">
        <f t="shared" si="384"/>
        <v>0</v>
      </c>
      <c r="Q247" s="18">
        <f t="shared" si="384"/>
        <v>0</v>
      </c>
      <c r="R247" s="18">
        <f t="shared" si="384"/>
        <v>0</v>
      </c>
      <c r="S247" s="18">
        <f t="shared" si="384"/>
        <v>0</v>
      </c>
      <c r="T247" s="18">
        <f t="shared" si="384"/>
        <v>0</v>
      </c>
      <c r="U247" s="18">
        <f t="shared" si="384"/>
        <v>0</v>
      </c>
      <c r="V247" s="18">
        <f t="shared" si="384"/>
        <v>0</v>
      </c>
      <c r="W247" s="18">
        <f t="shared" si="384"/>
        <v>0</v>
      </c>
      <c r="X247" s="18">
        <f t="shared" si="384"/>
        <v>0</v>
      </c>
      <c r="Y247" s="18">
        <f t="shared" si="384"/>
        <v>0</v>
      </c>
      <c r="Z247" s="18">
        <f t="shared" si="384"/>
        <v>0</v>
      </c>
      <c r="AA247" s="18">
        <f t="shared" si="384"/>
        <v>0</v>
      </c>
      <c r="AB247" s="18">
        <f t="shared" si="384"/>
        <v>0</v>
      </c>
      <c r="AC247" s="18">
        <f t="shared" si="384"/>
        <v>0</v>
      </c>
      <c r="AD247" s="18">
        <f t="shared" si="384"/>
        <v>0</v>
      </c>
      <c r="AE247" s="18">
        <f t="shared" si="384"/>
        <v>0</v>
      </c>
      <c r="AF247" s="18">
        <f t="shared" si="384"/>
        <v>0</v>
      </c>
      <c r="AG247" s="18">
        <f t="shared" si="384"/>
        <v>0</v>
      </c>
      <c r="AH247" s="18">
        <f t="shared" si="384"/>
        <v>0</v>
      </c>
      <c r="AI247" s="18">
        <f t="shared" si="384"/>
        <v>0</v>
      </c>
      <c r="AJ247" s="18">
        <f t="shared" si="384"/>
        <v>0</v>
      </c>
      <c r="AK247" s="18">
        <f t="shared" si="384"/>
        <v>0</v>
      </c>
      <c r="AL247" s="18">
        <f t="shared" si="384"/>
        <v>0</v>
      </c>
    </row>
    <row r="248" spans="3:38" hidden="1" outlineLevel="1">
      <c r="C248" s="43" t="s">
        <v>192</v>
      </c>
      <c r="D248" s="3"/>
      <c r="E248" s="3"/>
      <c r="F248" s="47" t="s">
        <v>88</v>
      </c>
      <c r="G248" s="18">
        <f>SUM(H248:AL248)</f>
        <v>0</v>
      </c>
      <c r="H248" s="18">
        <f t="shared" ref="H248:AL248" si="385">H243*$O$49</f>
        <v>0</v>
      </c>
      <c r="I248" s="18">
        <f t="shared" si="385"/>
        <v>0</v>
      </c>
      <c r="J248" s="18">
        <f t="shared" si="385"/>
        <v>0</v>
      </c>
      <c r="K248" s="18">
        <f t="shared" si="385"/>
        <v>0</v>
      </c>
      <c r="L248" s="18">
        <f t="shared" si="385"/>
        <v>0</v>
      </c>
      <c r="M248" s="18">
        <f t="shared" si="385"/>
        <v>0</v>
      </c>
      <c r="N248" s="18">
        <f t="shared" si="385"/>
        <v>0</v>
      </c>
      <c r="O248" s="18">
        <f t="shared" si="385"/>
        <v>0</v>
      </c>
      <c r="P248" s="18">
        <f t="shared" si="385"/>
        <v>0</v>
      </c>
      <c r="Q248" s="18">
        <f t="shared" si="385"/>
        <v>0</v>
      </c>
      <c r="R248" s="18">
        <f t="shared" si="385"/>
        <v>0</v>
      </c>
      <c r="S248" s="18">
        <f t="shared" si="385"/>
        <v>0</v>
      </c>
      <c r="T248" s="18">
        <f t="shared" si="385"/>
        <v>0</v>
      </c>
      <c r="U248" s="18">
        <f t="shared" si="385"/>
        <v>0</v>
      </c>
      <c r="V248" s="18">
        <f t="shared" si="385"/>
        <v>0</v>
      </c>
      <c r="W248" s="18">
        <f t="shared" si="385"/>
        <v>0</v>
      </c>
      <c r="X248" s="18">
        <f t="shared" si="385"/>
        <v>0</v>
      </c>
      <c r="Y248" s="18">
        <f t="shared" si="385"/>
        <v>0</v>
      </c>
      <c r="Z248" s="18">
        <f t="shared" si="385"/>
        <v>0</v>
      </c>
      <c r="AA248" s="18">
        <f t="shared" si="385"/>
        <v>0</v>
      </c>
      <c r="AB248" s="18">
        <f t="shared" si="385"/>
        <v>0</v>
      </c>
      <c r="AC248" s="18">
        <f t="shared" si="385"/>
        <v>0</v>
      </c>
      <c r="AD248" s="18">
        <f t="shared" si="385"/>
        <v>0</v>
      </c>
      <c r="AE248" s="18">
        <f t="shared" si="385"/>
        <v>0</v>
      </c>
      <c r="AF248" s="18">
        <f t="shared" si="385"/>
        <v>0</v>
      </c>
      <c r="AG248" s="18">
        <f t="shared" si="385"/>
        <v>0</v>
      </c>
      <c r="AH248" s="18">
        <f t="shared" si="385"/>
        <v>0</v>
      </c>
      <c r="AI248" s="18">
        <f t="shared" si="385"/>
        <v>0</v>
      </c>
      <c r="AJ248" s="18">
        <f t="shared" si="385"/>
        <v>0</v>
      </c>
      <c r="AK248" s="18">
        <f t="shared" si="385"/>
        <v>0</v>
      </c>
      <c r="AL248" s="18">
        <f t="shared" si="385"/>
        <v>0</v>
      </c>
    </row>
    <row r="249" spans="3:38" hidden="1" outlineLevel="1">
      <c r="C249" s="43" t="s">
        <v>196</v>
      </c>
      <c r="D249" s="3"/>
      <c r="E249" s="3"/>
      <c r="F249" s="47" t="s">
        <v>28</v>
      </c>
      <c r="G249" s="42" t="e">
        <f>SUMPRODUCT(H243:AL243,H249:AL249)/G243</f>
        <v>#DIV/0!</v>
      </c>
      <c r="H249" s="42">
        <f t="shared" ref="H249:AL249" si="386">IF(H243=0,0,$O$47)</f>
        <v>0</v>
      </c>
      <c r="I249" s="42">
        <f t="shared" si="386"/>
        <v>0</v>
      </c>
      <c r="J249" s="42">
        <f t="shared" si="386"/>
        <v>0</v>
      </c>
      <c r="K249" s="42">
        <f t="shared" si="386"/>
        <v>0</v>
      </c>
      <c r="L249" s="42">
        <f t="shared" si="386"/>
        <v>0</v>
      </c>
      <c r="M249" s="42">
        <f t="shared" si="386"/>
        <v>0</v>
      </c>
      <c r="N249" s="42">
        <f t="shared" si="386"/>
        <v>0</v>
      </c>
      <c r="O249" s="42">
        <f t="shared" si="386"/>
        <v>0</v>
      </c>
      <c r="P249" s="42">
        <f t="shared" si="386"/>
        <v>0</v>
      </c>
      <c r="Q249" s="42">
        <f t="shared" si="386"/>
        <v>0</v>
      </c>
      <c r="R249" s="42">
        <f t="shared" si="386"/>
        <v>0</v>
      </c>
      <c r="S249" s="42">
        <f t="shared" si="386"/>
        <v>0</v>
      </c>
      <c r="T249" s="42">
        <f t="shared" si="386"/>
        <v>0</v>
      </c>
      <c r="U249" s="42">
        <f t="shared" si="386"/>
        <v>0</v>
      </c>
      <c r="V249" s="42">
        <f t="shared" si="386"/>
        <v>0</v>
      </c>
      <c r="W249" s="42">
        <f t="shared" si="386"/>
        <v>0</v>
      </c>
      <c r="X249" s="42">
        <f t="shared" si="386"/>
        <v>0</v>
      </c>
      <c r="Y249" s="42">
        <f t="shared" si="386"/>
        <v>0</v>
      </c>
      <c r="Z249" s="42">
        <f t="shared" si="386"/>
        <v>0</v>
      </c>
      <c r="AA249" s="42">
        <f t="shared" si="386"/>
        <v>0</v>
      </c>
      <c r="AB249" s="42">
        <f t="shared" si="386"/>
        <v>0</v>
      </c>
      <c r="AC249" s="42">
        <f t="shared" si="386"/>
        <v>0</v>
      </c>
      <c r="AD249" s="42">
        <f t="shared" si="386"/>
        <v>0</v>
      </c>
      <c r="AE249" s="42">
        <f t="shared" si="386"/>
        <v>0</v>
      </c>
      <c r="AF249" s="42">
        <f t="shared" si="386"/>
        <v>0</v>
      </c>
      <c r="AG249" s="42">
        <f t="shared" si="386"/>
        <v>0</v>
      </c>
      <c r="AH249" s="42">
        <f t="shared" si="386"/>
        <v>0</v>
      </c>
      <c r="AI249" s="42">
        <f t="shared" si="386"/>
        <v>0</v>
      </c>
      <c r="AJ249" s="42">
        <f t="shared" si="386"/>
        <v>0</v>
      </c>
      <c r="AK249" s="42">
        <f t="shared" si="386"/>
        <v>0</v>
      </c>
      <c r="AL249" s="42">
        <f t="shared" si="386"/>
        <v>0</v>
      </c>
    </row>
    <row r="250" spans="3:38" hidden="1" outlineLevel="1">
      <c r="C250" s="43" t="s">
        <v>197</v>
      </c>
      <c r="D250" s="3"/>
      <c r="E250" s="3"/>
      <c r="F250" s="47" t="s">
        <v>28</v>
      </c>
      <c r="G250" s="42" t="e">
        <f>SUMPRODUCT(H248:AL248,H250:AL250)/G248</f>
        <v>#DIV/0!</v>
      </c>
      <c r="H250" s="42">
        <f t="shared" ref="H250:AL250" si="387">IF(H248=0,0,$O$50)</f>
        <v>0</v>
      </c>
      <c r="I250" s="42">
        <f t="shared" si="387"/>
        <v>0</v>
      </c>
      <c r="J250" s="42">
        <f t="shared" si="387"/>
        <v>0</v>
      </c>
      <c r="K250" s="42">
        <f t="shared" si="387"/>
        <v>0</v>
      </c>
      <c r="L250" s="42">
        <f t="shared" si="387"/>
        <v>0</v>
      </c>
      <c r="M250" s="42">
        <f t="shared" si="387"/>
        <v>0</v>
      </c>
      <c r="N250" s="42">
        <f t="shared" si="387"/>
        <v>0</v>
      </c>
      <c r="O250" s="42">
        <f t="shared" si="387"/>
        <v>0</v>
      </c>
      <c r="P250" s="42">
        <f t="shared" si="387"/>
        <v>0</v>
      </c>
      <c r="Q250" s="42">
        <f t="shared" si="387"/>
        <v>0</v>
      </c>
      <c r="R250" s="42">
        <f t="shared" si="387"/>
        <v>0</v>
      </c>
      <c r="S250" s="42">
        <f t="shared" si="387"/>
        <v>0</v>
      </c>
      <c r="T250" s="42">
        <f t="shared" si="387"/>
        <v>0</v>
      </c>
      <c r="U250" s="42">
        <f t="shared" si="387"/>
        <v>0</v>
      </c>
      <c r="V250" s="42">
        <f t="shared" si="387"/>
        <v>0</v>
      </c>
      <c r="W250" s="42">
        <f t="shared" si="387"/>
        <v>0</v>
      </c>
      <c r="X250" s="42">
        <f t="shared" si="387"/>
        <v>0</v>
      </c>
      <c r="Y250" s="42">
        <f t="shared" si="387"/>
        <v>0</v>
      </c>
      <c r="Z250" s="42">
        <f t="shared" si="387"/>
        <v>0</v>
      </c>
      <c r="AA250" s="42">
        <f t="shared" si="387"/>
        <v>0</v>
      </c>
      <c r="AB250" s="42">
        <f t="shared" si="387"/>
        <v>0</v>
      </c>
      <c r="AC250" s="42">
        <f t="shared" si="387"/>
        <v>0</v>
      </c>
      <c r="AD250" s="42">
        <f t="shared" si="387"/>
        <v>0</v>
      </c>
      <c r="AE250" s="42">
        <f t="shared" si="387"/>
        <v>0</v>
      </c>
      <c r="AF250" s="42">
        <f t="shared" si="387"/>
        <v>0</v>
      </c>
      <c r="AG250" s="42">
        <f t="shared" si="387"/>
        <v>0</v>
      </c>
      <c r="AH250" s="42">
        <f t="shared" si="387"/>
        <v>0</v>
      </c>
      <c r="AI250" s="42">
        <f t="shared" si="387"/>
        <v>0</v>
      </c>
      <c r="AJ250" s="42">
        <f t="shared" si="387"/>
        <v>0</v>
      </c>
      <c r="AK250" s="42">
        <f t="shared" si="387"/>
        <v>0</v>
      </c>
      <c r="AL250" s="42">
        <f t="shared" si="387"/>
        <v>0</v>
      </c>
    </row>
    <row r="251" spans="3:38" hidden="1" outlineLevel="1">
      <c r="C251" s="43" t="s">
        <v>96</v>
      </c>
      <c r="D251" s="3"/>
      <c r="E251" s="3"/>
      <c r="F251" s="47" t="s">
        <v>95</v>
      </c>
      <c r="G251" s="18">
        <f>SUM(H251:AL251)</f>
        <v>0</v>
      </c>
      <c r="H251" s="18">
        <f>H243*H249+H248*H250</f>
        <v>0</v>
      </c>
      <c r="I251" s="18">
        <f t="shared" ref="I251" si="388">I243*I249+I248*I250</f>
        <v>0</v>
      </c>
      <c r="J251" s="18">
        <f t="shared" ref="J251" si="389">J243*J249+J248*J250</f>
        <v>0</v>
      </c>
      <c r="K251" s="18">
        <f t="shared" ref="K251" si="390">K243*K249+K248*K250</f>
        <v>0</v>
      </c>
      <c r="L251" s="18">
        <f t="shared" ref="L251" si="391">L243*L249+L248*L250</f>
        <v>0</v>
      </c>
      <c r="M251" s="18">
        <f t="shared" ref="M251" si="392">M243*M249+M248*M250</f>
        <v>0</v>
      </c>
      <c r="N251" s="18">
        <f t="shared" ref="N251" si="393">N243*N249+N248*N250</f>
        <v>0</v>
      </c>
      <c r="O251" s="18">
        <f t="shared" ref="O251" si="394">O243*O249+O248*O250</f>
        <v>0</v>
      </c>
      <c r="P251" s="18">
        <f t="shared" ref="P251" si="395">P243*P249+P248*P250</f>
        <v>0</v>
      </c>
      <c r="Q251" s="18">
        <f t="shared" ref="Q251" si="396">Q243*Q249+Q248*Q250</f>
        <v>0</v>
      </c>
      <c r="R251" s="18">
        <f t="shared" ref="R251" si="397">R243*R249+R248*R250</f>
        <v>0</v>
      </c>
      <c r="S251" s="18">
        <f t="shared" ref="S251" si="398">S243*S249+S248*S250</f>
        <v>0</v>
      </c>
      <c r="T251" s="18">
        <f t="shared" ref="T251" si="399">T243*T249+T248*T250</f>
        <v>0</v>
      </c>
      <c r="U251" s="18">
        <f t="shared" ref="U251" si="400">U243*U249+U248*U250</f>
        <v>0</v>
      </c>
      <c r="V251" s="18">
        <f t="shared" ref="V251" si="401">V243*V249+V248*V250</f>
        <v>0</v>
      </c>
      <c r="W251" s="18">
        <f t="shared" ref="W251" si="402">W243*W249+W248*W250</f>
        <v>0</v>
      </c>
      <c r="X251" s="18">
        <f t="shared" ref="X251" si="403">X243*X249+X248*X250</f>
        <v>0</v>
      </c>
      <c r="Y251" s="18">
        <f t="shared" ref="Y251" si="404">Y243*Y249+Y248*Y250</f>
        <v>0</v>
      </c>
      <c r="Z251" s="18">
        <f t="shared" ref="Z251" si="405">Z243*Z249+Z248*Z250</f>
        <v>0</v>
      </c>
      <c r="AA251" s="18">
        <f t="shared" ref="AA251" si="406">AA243*AA249+AA248*AA250</f>
        <v>0</v>
      </c>
      <c r="AB251" s="18">
        <f t="shared" ref="AB251" si="407">AB243*AB249+AB248*AB250</f>
        <v>0</v>
      </c>
      <c r="AC251" s="18">
        <f t="shared" ref="AC251" si="408">AC243*AC249+AC248*AC250</f>
        <v>0</v>
      </c>
      <c r="AD251" s="18">
        <f t="shared" ref="AD251" si="409">AD243*AD249+AD248*AD250</f>
        <v>0</v>
      </c>
      <c r="AE251" s="18">
        <f t="shared" ref="AE251" si="410">AE243*AE249+AE248*AE250</f>
        <v>0</v>
      </c>
      <c r="AF251" s="18">
        <f t="shared" ref="AF251" si="411">AF243*AF249+AF248*AF250</f>
        <v>0</v>
      </c>
      <c r="AG251" s="18">
        <f t="shared" ref="AG251" si="412">AG243*AG249+AG248*AG250</f>
        <v>0</v>
      </c>
      <c r="AH251" s="18">
        <f t="shared" ref="AH251" si="413">AH243*AH249+AH248*AH250</f>
        <v>0</v>
      </c>
      <c r="AI251" s="18">
        <f t="shared" ref="AI251" si="414">AI243*AI249+AI248*AI250</f>
        <v>0</v>
      </c>
      <c r="AJ251" s="18">
        <f t="shared" ref="AJ251" si="415">AJ243*AJ249+AJ248*AJ250</f>
        <v>0</v>
      </c>
      <c r="AK251" s="18">
        <f t="shared" ref="AK251" si="416">AK243*AK249+AK248*AK250</f>
        <v>0</v>
      </c>
      <c r="AL251" s="18">
        <f t="shared" ref="AL251" si="417">AL243*AL249+AL248*AL250</f>
        <v>0</v>
      </c>
    </row>
    <row r="252" spans="3:38" hidden="1" outlineLevel="1">
      <c r="C252" s="43" t="s">
        <v>103</v>
      </c>
      <c r="D252" s="63"/>
      <c r="E252" s="3"/>
      <c r="F252" s="47" t="s">
        <v>88</v>
      </c>
      <c r="G252" s="18">
        <f>SUM(H252:AL252)</f>
        <v>0</v>
      </c>
      <c r="H252" s="18">
        <f t="shared" ref="H252:AC252" si="418">H243</f>
        <v>0</v>
      </c>
      <c r="I252" s="18">
        <f t="shared" si="418"/>
        <v>0</v>
      </c>
      <c r="J252" s="18">
        <f t="shared" si="418"/>
        <v>0</v>
      </c>
      <c r="K252" s="18">
        <f t="shared" si="418"/>
        <v>0</v>
      </c>
      <c r="L252" s="18">
        <f t="shared" si="418"/>
        <v>0</v>
      </c>
      <c r="M252" s="18">
        <f t="shared" si="418"/>
        <v>0</v>
      </c>
      <c r="N252" s="18">
        <f t="shared" si="418"/>
        <v>0</v>
      </c>
      <c r="O252" s="18">
        <f t="shared" si="418"/>
        <v>0</v>
      </c>
      <c r="P252" s="18">
        <f t="shared" si="418"/>
        <v>0</v>
      </c>
      <c r="Q252" s="18">
        <f t="shared" si="418"/>
        <v>0</v>
      </c>
      <c r="R252" s="18">
        <f t="shared" si="418"/>
        <v>0</v>
      </c>
      <c r="S252" s="18">
        <f t="shared" si="418"/>
        <v>0</v>
      </c>
      <c r="T252" s="18">
        <f t="shared" si="418"/>
        <v>0</v>
      </c>
      <c r="U252" s="18">
        <f t="shared" si="418"/>
        <v>0</v>
      </c>
      <c r="V252" s="18">
        <f t="shared" si="418"/>
        <v>0</v>
      </c>
      <c r="W252" s="18">
        <f t="shared" si="418"/>
        <v>0</v>
      </c>
      <c r="X252" s="18">
        <f t="shared" si="418"/>
        <v>0</v>
      </c>
      <c r="Y252" s="18">
        <f t="shared" si="418"/>
        <v>0</v>
      </c>
      <c r="Z252" s="18">
        <f t="shared" si="418"/>
        <v>0</v>
      </c>
      <c r="AA252" s="18">
        <f t="shared" si="418"/>
        <v>0</v>
      </c>
      <c r="AB252" s="18">
        <f t="shared" si="418"/>
        <v>0</v>
      </c>
      <c r="AC252" s="18">
        <f t="shared" si="418"/>
        <v>0</v>
      </c>
      <c r="AD252" s="18">
        <f t="shared" ref="AD252:AL252" si="419">AD243</f>
        <v>0</v>
      </c>
      <c r="AE252" s="18">
        <f t="shared" si="419"/>
        <v>0</v>
      </c>
      <c r="AF252" s="18">
        <f t="shared" si="419"/>
        <v>0</v>
      </c>
      <c r="AG252" s="18">
        <f t="shared" si="419"/>
        <v>0</v>
      </c>
      <c r="AH252" s="18">
        <f t="shared" si="419"/>
        <v>0</v>
      </c>
      <c r="AI252" s="18">
        <f t="shared" si="419"/>
        <v>0</v>
      </c>
      <c r="AJ252" s="18">
        <f t="shared" si="419"/>
        <v>0</v>
      </c>
      <c r="AK252" s="18">
        <f t="shared" si="419"/>
        <v>0</v>
      </c>
      <c r="AL252" s="18">
        <f t="shared" si="419"/>
        <v>0</v>
      </c>
    </row>
    <row r="253" spans="3:38" hidden="1" outlineLevel="1">
      <c r="C253" s="43" t="s">
        <v>104</v>
      </c>
      <c r="D253" s="63"/>
      <c r="E253" s="3"/>
      <c r="F253" s="47" t="s">
        <v>88</v>
      </c>
      <c r="G253" s="18">
        <f>SUM(H253:AL253)</f>
        <v>0</v>
      </c>
      <c r="H253" s="18">
        <f t="shared" ref="H253:AL253" si="420">IF($O$52="Flotation",H252*$G$34,0)</f>
        <v>0</v>
      </c>
      <c r="I253" s="18">
        <f t="shared" si="420"/>
        <v>0</v>
      </c>
      <c r="J253" s="18">
        <f t="shared" si="420"/>
        <v>0</v>
      </c>
      <c r="K253" s="18">
        <f t="shared" si="420"/>
        <v>0</v>
      </c>
      <c r="L253" s="18">
        <f t="shared" si="420"/>
        <v>0</v>
      </c>
      <c r="M253" s="18">
        <f t="shared" si="420"/>
        <v>0</v>
      </c>
      <c r="N253" s="18">
        <f t="shared" si="420"/>
        <v>0</v>
      </c>
      <c r="O253" s="18">
        <f t="shared" si="420"/>
        <v>0</v>
      </c>
      <c r="P253" s="18">
        <f t="shared" si="420"/>
        <v>0</v>
      </c>
      <c r="Q253" s="18">
        <f t="shared" si="420"/>
        <v>0</v>
      </c>
      <c r="R253" s="18">
        <f t="shared" si="420"/>
        <v>0</v>
      </c>
      <c r="S253" s="18">
        <f t="shared" si="420"/>
        <v>0</v>
      </c>
      <c r="T253" s="18">
        <f t="shared" si="420"/>
        <v>0</v>
      </c>
      <c r="U253" s="18">
        <f t="shared" si="420"/>
        <v>0</v>
      </c>
      <c r="V253" s="18">
        <f t="shared" si="420"/>
        <v>0</v>
      </c>
      <c r="W253" s="18">
        <f t="shared" si="420"/>
        <v>0</v>
      </c>
      <c r="X253" s="18">
        <f t="shared" si="420"/>
        <v>0</v>
      </c>
      <c r="Y253" s="18">
        <f t="shared" si="420"/>
        <v>0</v>
      </c>
      <c r="Z253" s="18">
        <f t="shared" si="420"/>
        <v>0</v>
      </c>
      <c r="AA253" s="18">
        <f t="shared" si="420"/>
        <v>0</v>
      </c>
      <c r="AB253" s="18">
        <f t="shared" si="420"/>
        <v>0</v>
      </c>
      <c r="AC253" s="18">
        <f t="shared" si="420"/>
        <v>0</v>
      </c>
      <c r="AD253" s="18">
        <f t="shared" si="420"/>
        <v>0</v>
      </c>
      <c r="AE253" s="18">
        <f t="shared" si="420"/>
        <v>0</v>
      </c>
      <c r="AF253" s="18">
        <f t="shared" si="420"/>
        <v>0</v>
      </c>
      <c r="AG253" s="18">
        <f t="shared" si="420"/>
        <v>0</v>
      </c>
      <c r="AH253" s="18">
        <f t="shared" si="420"/>
        <v>0</v>
      </c>
      <c r="AI253" s="18">
        <f t="shared" si="420"/>
        <v>0</v>
      </c>
      <c r="AJ253" s="18">
        <f t="shared" si="420"/>
        <v>0</v>
      </c>
      <c r="AK253" s="18">
        <f t="shared" si="420"/>
        <v>0</v>
      </c>
      <c r="AL253" s="18">
        <f t="shared" si="420"/>
        <v>0</v>
      </c>
    </row>
    <row r="254" spans="3:38" hidden="1" outlineLevel="1">
      <c r="C254" s="43" t="s">
        <v>108</v>
      </c>
      <c r="D254" s="3"/>
      <c r="E254" s="3"/>
      <c r="F254" s="47" t="s">
        <v>95</v>
      </c>
      <c r="G254" s="18">
        <f>SUM(H254:AL254)</f>
        <v>0</v>
      </c>
      <c r="H254" s="18">
        <f t="shared" ref="H254:AL254" si="421">IF($O$52="Flotation",H251*$G$35*$G$39,H251*$G$40)</f>
        <v>0</v>
      </c>
      <c r="I254" s="18">
        <f t="shared" si="421"/>
        <v>0</v>
      </c>
      <c r="J254" s="18">
        <f t="shared" si="421"/>
        <v>0</v>
      </c>
      <c r="K254" s="18">
        <f t="shared" si="421"/>
        <v>0</v>
      </c>
      <c r="L254" s="18">
        <f t="shared" si="421"/>
        <v>0</v>
      </c>
      <c r="M254" s="18">
        <f t="shared" si="421"/>
        <v>0</v>
      </c>
      <c r="N254" s="18">
        <f t="shared" si="421"/>
        <v>0</v>
      </c>
      <c r="O254" s="18">
        <f t="shared" si="421"/>
        <v>0</v>
      </c>
      <c r="P254" s="18">
        <f t="shared" si="421"/>
        <v>0</v>
      </c>
      <c r="Q254" s="18">
        <f t="shared" si="421"/>
        <v>0</v>
      </c>
      <c r="R254" s="18">
        <f t="shared" si="421"/>
        <v>0</v>
      </c>
      <c r="S254" s="18">
        <f t="shared" si="421"/>
        <v>0</v>
      </c>
      <c r="T254" s="18">
        <f t="shared" si="421"/>
        <v>0</v>
      </c>
      <c r="U254" s="18">
        <f t="shared" si="421"/>
        <v>0</v>
      </c>
      <c r="V254" s="18">
        <f t="shared" si="421"/>
        <v>0</v>
      </c>
      <c r="W254" s="18">
        <f t="shared" si="421"/>
        <v>0</v>
      </c>
      <c r="X254" s="18">
        <f t="shared" si="421"/>
        <v>0</v>
      </c>
      <c r="Y254" s="18">
        <f t="shared" si="421"/>
        <v>0</v>
      </c>
      <c r="Z254" s="18">
        <f t="shared" si="421"/>
        <v>0</v>
      </c>
      <c r="AA254" s="18">
        <f t="shared" si="421"/>
        <v>0</v>
      </c>
      <c r="AB254" s="18">
        <f t="shared" si="421"/>
        <v>0</v>
      </c>
      <c r="AC254" s="18">
        <f t="shared" si="421"/>
        <v>0</v>
      </c>
      <c r="AD254" s="18">
        <f t="shared" si="421"/>
        <v>0</v>
      </c>
      <c r="AE254" s="18">
        <f t="shared" si="421"/>
        <v>0</v>
      </c>
      <c r="AF254" s="18">
        <f t="shared" si="421"/>
        <v>0</v>
      </c>
      <c r="AG254" s="18">
        <f t="shared" si="421"/>
        <v>0</v>
      </c>
      <c r="AH254" s="18">
        <f t="shared" si="421"/>
        <v>0</v>
      </c>
      <c r="AI254" s="18">
        <f t="shared" si="421"/>
        <v>0</v>
      </c>
      <c r="AJ254" s="18">
        <f t="shared" si="421"/>
        <v>0</v>
      </c>
      <c r="AK254" s="18">
        <f t="shared" si="421"/>
        <v>0</v>
      </c>
      <c r="AL254" s="18">
        <f t="shared" si="421"/>
        <v>0</v>
      </c>
    </row>
    <row r="255" spans="3:38" hidden="1" outlineLevel="1">
      <c r="C255" s="64" t="s">
        <v>219</v>
      </c>
      <c r="D255" s="3"/>
      <c r="E255" s="3"/>
      <c r="F255" s="47" t="s">
        <v>109</v>
      </c>
      <c r="G255" s="42">
        <f>H255</f>
        <v>1</v>
      </c>
      <c r="H255" s="42">
        <f t="shared" ref="H255:AL255" si="422">IF(OR(H$60&gt;0,AND(H243&gt;0,$O$52="Flotation")),1,0)</f>
        <v>1</v>
      </c>
      <c r="I255" s="42">
        <f t="shared" si="422"/>
        <v>1</v>
      </c>
      <c r="J255" s="42">
        <f t="shared" si="422"/>
        <v>1</v>
      </c>
      <c r="K255" s="42">
        <f t="shared" si="422"/>
        <v>1</v>
      </c>
      <c r="L255" s="42">
        <f t="shared" si="422"/>
        <v>1</v>
      </c>
      <c r="M255" s="42">
        <f t="shared" si="422"/>
        <v>1</v>
      </c>
      <c r="N255" s="42">
        <f t="shared" si="422"/>
        <v>1</v>
      </c>
      <c r="O255" s="42">
        <f t="shared" si="422"/>
        <v>0</v>
      </c>
      <c r="P255" s="42">
        <f t="shared" si="422"/>
        <v>0</v>
      </c>
      <c r="Q255" s="42">
        <f t="shared" si="422"/>
        <v>0</v>
      </c>
      <c r="R255" s="42">
        <f t="shared" si="422"/>
        <v>0</v>
      </c>
      <c r="S255" s="42">
        <f t="shared" si="422"/>
        <v>0</v>
      </c>
      <c r="T255" s="42">
        <f t="shared" si="422"/>
        <v>0</v>
      </c>
      <c r="U255" s="42">
        <f t="shared" si="422"/>
        <v>0</v>
      </c>
      <c r="V255" s="42">
        <f t="shared" si="422"/>
        <v>0</v>
      </c>
      <c r="W255" s="42">
        <f t="shared" si="422"/>
        <v>0</v>
      </c>
      <c r="X255" s="42">
        <f t="shared" si="422"/>
        <v>0</v>
      </c>
      <c r="Y255" s="42">
        <f t="shared" si="422"/>
        <v>0</v>
      </c>
      <c r="Z255" s="42">
        <f t="shared" si="422"/>
        <v>0</v>
      </c>
      <c r="AA255" s="42">
        <f t="shared" si="422"/>
        <v>0</v>
      </c>
      <c r="AB255" s="42">
        <f t="shared" si="422"/>
        <v>0</v>
      </c>
      <c r="AC255" s="42">
        <f t="shared" si="422"/>
        <v>0</v>
      </c>
      <c r="AD255" s="42">
        <f t="shared" si="422"/>
        <v>0</v>
      </c>
      <c r="AE255" s="42">
        <f t="shared" si="422"/>
        <v>0</v>
      </c>
      <c r="AF255" s="42">
        <f t="shared" si="422"/>
        <v>0</v>
      </c>
      <c r="AG255" s="42">
        <f t="shared" si="422"/>
        <v>0</v>
      </c>
      <c r="AH255" s="42">
        <f t="shared" si="422"/>
        <v>0</v>
      </c>
      <c r="AI255" s="42">
        <f t="shared" si="422"/>
        <v>0</v>
      </c>
      <c r="AJ255" s="42">
        <f t="shared" si="422"/>
        <v>0</v>
      </c>
      <c r="AK255" s="42">
        <f t="shared" si="422"/>
        <v>0</v>
      </c>
      <c r="AL255" s="42">
        <f t="shared" si="422"/>
        <v>0</v>
      </c>
    </row>
    <row r="256" spans="3:38" hidden="1" outlineLevel="1">
      <c r="C256" s="59"/>
      <c r="D256" s="12"/>
      <c r="E256" s="12"/>
      <c r="F256" s="60"/>
      <c r="G256" s="72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</row>
    <row r="257" spans="2:38" hidden="1" outlineLevel="1">
      <c r="C257" s="34" t="s">
        <v>117</v>
      </c>
      <c r="D257" s="12"/>
      <c r="E257" s="12"/>
      <c r="F257" s="60"/>
      <c r="G257" s="72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</row>
    <row r="258" spans="2:38" hidden="1" outlineLevel="1">
      <c r="B258" s="17">
        <v>5280.0000000000009</v>
      </c>
      <c r="C258" s="43" t="s">
        <v>110</v>
      </c>
      <c r="D258" s="3"/>
      <c r="E258" s="3"/>
      <c r="F258" s="47" t="s">
        <v>46</v>
      </c>
      <c r="G258" s="62">
        <f t="shared" ref="G258:G276" si="423">SUM(H258:AL258)</f>
        <v>0</v>
      </c>
      <c r="H258" s="62">
        <f>H254*H$7/1000</f>
        <v>0</v>
      </c>
      <c r="I258" s="62">
        <f t="shared" ref="I258:AC258" si="424">I254*I$7/1000</f>
        <v>0</v>
      </c>
      <c r="J258" s="62">
        <f t="shared" si="424"/>
        <v>0</v>
      </c>
      <c r="K258" s="62">
        <f t="shared" si="424"/>
        <v>0</v>
      </c>
      <c r="L258" s="62">
        <f t="shared" si="424"/>
        <v>0</v>
      </c>
      <c r="M258" s="62">
        <f t="shared" si="424"/>
        <v>0</v>
      </c>
      <c r="N258" s="62">
        <f t="shared" si="424"/>
        <v>0</v>
      </c>
      <c r="O258" s="62">
        <f t="shared" si="424"/>
        <v>0</v>
      </c>
      <c r="P258" s="62">
        <f t="shared" si="424"/>
        <v>0</v>
      </c>
      <c r="Q258" s="62">
        <f t="shared" si="424"/>
        <v>0</v>
      </c>
      <c r="R258" s="62">
        <f t="shared" si="424"/>
        <v>0</v>
      </c>
      <c r="S258" s="62">
        <f t="shared" si="424"/>
        <v>0</v>
      </c>
      <c r="T258" s="62">
        <f t="shared" si="424"/>
        <v>0</v>
      </c>
      <c r="U258" s="62">
        <f t="shared" si="424"/>
        <v>0</v>
      </c>
      <c r="V258" s="62">
        <f t="shared" si="424"/>
        <v>0</v>
      </c>
      <c r="W258" s="62">
        <f t="shared" si="424"/>
        <v>0</v>
      </c>
      <c r="X258" s="62">
        <f t="shared" si="424"/>
        <v>0</v>
      </c>
      <c r="Y258" s="62">
        <f t="shared" si="424"/>
        <v>0</v>
      </c>
      <c r="Z258" s="62">
        <f t="shared" si="424"/>
        <v>0</v>
      </c>
      <c r="AA258" s="62">
        <f t="shared" si="424"/>
        <v>0</v>
      </c>
      <c r="AB258" s="62">
        <f t="shared" si="424"/>
        <v>0</v>
      </c>
      <c r="AC258" s="62">
        <f t="shared" si="424"/>
        <v>0</v>
      </c>
      <c r="AD258" s="62">
        <f t="shared" ref="AD258:AL258" si="425">AD254*AD$7/1000</f>
        <v>0</v>
      </c>
      <c r="AE258" s="62">
        <f t="shared" si="425"/>
        <v>0</v>
      </c>
      <c r="AF258" s="62">
        <f t="shared" si="425"/>
        <v>0</v>
      </c>
      <c r="AG258" s="62">
        <f t="shared" si="425"/>
        <v>0</v>
      </c>
      <c r="AH258" s="62">
        <f t="shared" si="425"/>
        <v>0</v>
      </c>
      <c r="AI258" s="62">
        <f t="shared" si="425"/>
        <v>0</v>
      </c>
      <c r="AJ258" s="62">
        <f t="shared" si="425"/>
        <v>0</v>
      </c>
      <c r="AK258" s="62">
        <f t="shared" si="425"/>
        <v>0</v>
      </c>
      <c r="AL258" s="62">
        <f t="shared" si="425"/>
        <v>0</v>
      </c>
    </row>
    <row r="259" spans="2:38" hidden="1" outlineLevel="1">
      <c r="B259" s="17">
        <v>-1300</v>
      </c>
      <c r="C259" s="43" t="s">
        <v>31</v>
      </c>
      <c r="D259" s="62">
        <f>$G$24*$O$51</f>
        <v>130</v>
      </c>
      <c r="E259" s="3" t="s">
        <v>23</v>
      </c>
      <c r="F259" s="47" t="s">
        <v>46</v>
      </c>
      <c r="G259" s="62">
        <f t="shared" si="423"/>
        <v>0</v>
      </c>
      <c r="H259" s="62">
        <f>-(H248+H243)*$D259/1000</f>
        <v>0</v>
      </c>
      <c r="I259" s="62">
        <f t="shared" ref="I259:AL259" si="426">-(I248+I243)*$D259/1000</f>
        <v>0</v>
      </c>
      <c r="J259" s="62">
        <f t="shared" si="426"/>
        <v>0</v>
      </c>
      <c r="K259" s="62">
        <f t="shared" si="426"/>
        <v>0</v>
      </c>
      <c r="L259" s="62">
        <f t="shared" si="426"/>
        <v>0</v>
      </c>
      <c r="M259" s="62">
        <f t="shared" si="426"/>
        <v>0</v>
      </c>
      <c r="N259" s="62">
        <f t="shared" si="426"/>
        <v>0</v>
      </c>
      <c r="O259" s="62">
        <f t="shared" si="426"/>
        <v>0</v>
      </c>
      <c r="P259" s="62">
        <f t="shared" si="426"/>
        <v>0</v>
      </c>
      <c r="Q259" s="62">
        <f t="shared" si="426"/>
        <v>0</v>
      </c>
      <c r="R259" s="62">
        <f t="shared" si="426"/>
        <v>0</v>
      </c>
      <c r="S259" s="62">
        <f t="shared" si="426"/>
        <v>0</v>
      </c>
      <c r="T259" s="62">
        <f t="shared" si="426"/>
        <v>0</v>
      </c>
      <c r="U259" s="62">
        <f t="shared" si="426"/>
        <v>0</v>
      </c>
      <c r="V259" s="62">
        <f t="shared" si="426"/>
        <v>0</v>
      </c>
      <c r="W259" s="62">
        <f t="shared" si="426"/>
        <v>0</v>
      </c>
      <c r="X259" s="62">
        <f t="shared" si="426"/>
        <v>0</v>
      </c>
      <c r="Y259" s="62">
        <f t="shared" si="426"/>
        <v>0</v>
      </c>
      <c r="Z259" s="62">
        <f t="shared" si="426"/>
        <v>0</v>
      </c>
      <c r="AA259" s="62">
        <f t="shared" si="426"/>
        <v>0</v>
      </c>
      <c r="AB259" s="62">
        <f t="shared" si="426"/>
        <v>0</v>
      </c>
      <c r="AC259" s="62">
        <f t="shared" si="426"/>
        <v>0</v>
      </c>
      <c r="AD259" s="62">
        <f t="shared" si="426"/>
        <v>0</v>
      </c>
      <c r="AE259" s="62">
        <f t="shared" si="426"/>
        <v>0</v>
      </c>
      <c r="AF259" s="62">
        <f t="shared" si="426"/>
        <v>0</v>
      </c>
      <c r="AG259" s="62">
        <f t="shared" si="426"/>
        <v>0</v>
      </c>
      <c r="AH259" s="62">
        <f t="shared" si="426"/>
        <v>0</v>
      </c>
      <c r="AI259" s="62">
        <f t="shared" si="426"/>
        <v>0</v>
      </c>
      <c r="AJ259" s="62">
        <f t="shared" si="426"/>
        <v>0</v>
      </c>
      <c r="AK259" s="62">
        <f t="shared" si="426"/>
        <v>0</v>
      </c>
      <c r="AL259" s="62">
        <f t="shared" si="426"/>
        <v>0</v>
      </c>
    </row>
    <row r="260" spans="2:38" hidden="1" outlineLevel="1">
      <c r="B260" s="17">
        <v>-1475.0000000000002</v>
      </c>
      <c r="C260" s="66" t="s">
        <v>102</v>
      </c>
      <c r="D260" s="63"/>
      <c r="E260" s="3"/>
      <c r="F260" s="47" t="s">
        <v>46</v>
      </c>
      <c r="G260" s="62">
        <f t="shared" si="423"/>
        <v>-5</v>
      </c>
      <c r="H260" s="62">
        <f>SUM(H261:H265)</f>
        <v>0</v>
      </c>
      <c r="I260" s="62">
        <f t="shared" ref="I260" si="427">SUM(I261:I265)</f>
        <v>0</v>
      </c>
      <c r="J260" s="62">
        <f t="shared" ref="J260" si="428">SUM(J261:J265)</f>
        <v>0</v>
      </c>
      <c r="K260" s="62">
        <f t="shared" ref="K260" si="429">SUM(K261:K265)</f>
        <v>0</v>
      </c>
      <c r="L260" s="62">
        <f t="shared" ref="L260" si="430">SUM(L261:L265)</f>
        <v>0</v>
      </c>
      <c r="M260" s="62">
        <f t="shared" ref="M260" si="431">SUM(M261:M265)</f>
        <v>0</v>
      </c>
      <c r="N260" s="62">
        <f t="shared" ref="N260" si="432">SUM(N261:N265)</f>
        <v>-5</v>
      </c>
      <c r="O260" s="62">
        <f t="shared" ref="O260" si="433">SUM(O261:O265)</f>
        <v>0</v>
      </c>
      <c r="P260" s="62">
        <f t="shared" ref="P260" si="434">SUM(P261:P265)</f>
        <v>0</v>
      </c>
      <c r="Q260" s="62">
        <f t="shared" ref="Q260" si="435">SUM(Q261:Q265)</f>
        <v>0</v>
      </c>
      <c r="R260" s="62">
        <f t="shared" ref="R260" si="436">SUM(R261:R265)</f>
        <v>0</v>
      </c>
      <c r="S260" s="62">
        <f t="shared" ref="S260" si="437">SUM(S261:S265)</f>
        <v>0</v>
      </c>
      <c r="T260" s="62">
        <f t="shared" ref="T260" si="438">SUM(T261:T265)</f>
        <v>0</v>
      </c>
      <c r="U260" s="62">
        <f t="shared" ref="U260" si="439">SUM(U261:U265)</f>
        <v>0</v>
      </c>
      <c r="V260" s="62">
        <f t="shared" ref="V260" si="440">SUM(V261:V265)</f>
        <v>0</v>
      </c>
      <c r="W260" s="62">
        <f t="shared" ref="W260" si="441">SUM(W261:W265)</f>
        <v>0</v>
      </c>
      <c r="X260" s="62">
        <f t="shared" ref="X260" si="442">SUM(X261:X265)</f>
        <v>0</v>
      </c>
      <c r="Y260" s="62">
        <f t="shared" ref="Y260" si="443">SUM(Y261:Y265)</f>
        <v>0</v>
      </c>
      <c r="Z260" s="62">
        <f t="shared" ref="Z260" si="444">SUM(Z261:Z265)</f>
        <v>0</v>
      </c>
      <c r="AA260" s="62">
        <f t="shared" ref="AA260" si="445">SUM(AA261:AA265)</f>
        <v>0</v>
      </c>
      <c r="AB260" s="62">
        <f t="shared" ref="AB260" si="446">SUM(AB261:AB265)</f>
        <v>0</v>
      </c>
      <c r="AC260" s="62">
        <f t="shared" ref="AC260" si="447">SUM(AC261:AC265)</f>
        <v>0</v>
      </c>
      <c r="AD260" s="62">
        <f t="shared" ref="AD260" si="448">SUM(AD261:AD265)</f>
        <v>0</v>
      </c>
      <c r="AE260" s="62">
        <f t="shared" ref="AE260" si="449">SUM(AE261:AE265)</f>
        <v>0</v>
      </c>
      <c r="AF260" s="62">
        <f t="shared" ref="AF260" si="450">SUM(AF261:AF265)</f>
        <v>0</v>
      </c>
      <c r="AG260" s="62">
        <f t="shared" ref="AG260" si="451">SUM(AG261:AG265)</f>
        <v>0</v>
      </c>
      <c r="AH260" s="62">
        <f t="shared" ref="AH260" si="452">SUM(AH261:AH265)</f>
        <v>0</v>
      </c>
      <c r="AI260" s="62">
        <f t="shared" ref="AI260" si="453">SUM(AI261:AI265)</f>
        <v>0</v>
      </c>
      <c r="AJ260" s="62">
        <f t="shared" ref="AJ260" si="454">SUM(AJ261:AJ265)</f>
        <v>0</v>
      </c>
      <c r="AK260" s="62">
        <f t="shared" ref="AK260" si="455">SUM(AK261:AK265)</f>
        <v>0</v>
      </c>
      <c r="AL260" s="62">
        <f t="shared" ref="AL260" si="456">SUM(AL261:AL265)</f>
        <v>0</v>
      </c>
    </row>
    <row r="261" spans="2:38" hidden="1" outlineLevel="1">
      <c r="B261" s="17">
        <v>-5</v>
      </c>
      <c r="C261" s="67" t="s">
        <v>100</v>
      </c>
      <c r="D261" s="68"/>
      <c r="E261" s="69"/>
      <c r="F261" s="70" t="s">
        <v>46</v>
      </c>
      <c r="G261" s="76">
        <f t="shared" si="423"/>
        <v>-5</v>
      </c>
      <c r="H261" s="76">
        <f>-(IF(AND(H255=1,I255=0),$E$43,0)+IF(AND(H255=0,SUM(I255:$AL255)&lt;&gt;0),$E$44,0)+IF(AND(G255=0,H255=1),$E$45,0))</f>
        <v>0</v>
      </c>
      <c r="I261" s="76">
        <f>-(IF(AND(I255=1,J255=0),$E$43,0)+IF(AND(I255=0,SUM(J255:$AL255)&lt;&gt;0),$E$44,0)+IF(AND(H255=0,I255=1),$E$45,0))</f>
        <v>0</v>
      </c>
      <c r="J261" s="76">
        <f>-(IF(AND(J255=1,K255=0),$E$43,0)+IF(AND(J255=0,SUM(K255:$AL255)&lt;&gt;0),$E$44,0)+IF(AND(I255=0,J255=1),$E$45,0))</f>
        <v>0</v>
      </c>
      <c r="K261" s="76">
        <f>-(IF(AND(K255=1,L255=0),$E$43,0)+IF(AND(K255=0,SUM(L255:$AL255)&lt;&gt;0),$E$44,0)+IF(AND(J255=0,K255=1),$E$45,0))</f>
        <v>0</v>
      </c>
      <c r="L261" s="76">
        <f>-(IF(AND(L255=1,M255=0),$E$43,0)+IF(AND(L255=0,SUM(M255:$AL255)&lt;&gt;0),$E$44,0)+IF(AND(K255=0,L255=1),$E$45,0))</f>
        <v>0</v>
      </c>
      <c r="M261" s="76">
        <f>-(IF(AND(M255=1,N255=0),$E$43,0)+IF(AND(M255=0,SUM(N255:$AL255)&lt;&gt;0),$E$44,0)+IF(AND(L255=0,M255=1),$E$45,0))</f>
        <v>0</v>
      </c>
      <c r="N261" s="76">
        <f>-(IF(AND(N255=1,O255=0),$E$43,0)+IF(AND(N255=0,SUM(O255:$AL255)&lt;&gt;0),$E$44,0)+IF(AND(M255=0,N255=1),$E$45,0))</f>
        <v>-5</v>
      </c>
      <c r="O261" s="76">
        <f>-(IF(AND(O255=1,P255=0),$E$43,0)+IF(AND(O255=0,SUM(P255:$AL255)&lt;&gt;0),$E$44,0)+IF(AND(N255=0,O255=1),$E$45,0))</f>
        <v>0</v>
      </c>
      <c r="P261" s="76">
        <f>-(IF(AND(P255=1,Q255=0),$E$43,0)+IF(AND(P255=0,SUM(Q255:$AL255)&lt;&gt;0),$E$44,0)+IF(AND(O255=0,P255=1),$E$45,0))</f>
        <v>0</v>
      </c>
      <c r="Q261" s="76">
        <f>-(IF(AND(Q255=1,R255=0),$E$43,0)+IF(AND(Q255=0,SUM(R255:$AL255)&lt;&gt;0),$E$44,0)+IF(AND(P255=0,Q255=1),$E$45,0))</f>
        <v>0</v>
      </c>
      <c r="R261" s="76">
        <f>-(IF(AND(R255=1,S255=0),$E$43,0)+IF(AND(R255=0,SUM(S255:$AL255)&lt;&gt;0),$E$44,0)+IF(AND(Q255=0,R255=1),$E$45,0))</f>
        <v>0</v>
      </c>
      <c r="S261" s="76">
        <f>-(IF(AND(S255=1,T255=0),$E$43,0)+IF(AND(S255=0,SUM(T255:$AL255)&lt;&gt;0),$E$44,0)+IF(AND(R255=0,S255=1),$E$45,0))</f>
        <v>0</v>
      </c>
      <c r="T261" s="76">
        <f>-(IF(AND(T255=1,U255=0),$E$43,0)+IF(AND(T255=0,SUM(U255:$AL255)&lt;&gt;0),$E$44,0)+IF(AND(S255=0,T255=1),$E$45,0))</f>
        <v>0</v>
      </c>
      <c r="U261" s="76">
        <f>-(IF(AND(U255=1,V255=0),$E$43,0)+IF(AND(U255=0,SUM(V255:$AL255)&lt;&gt;0),$E$44,0)+IF(AND(T255=0,U255=1),$E$45,0))</f>
        <v>0</v>
      </c>
      <c r="V261" s="76">
        <f>-(IF(AND(V255=1,W255=0),$E$43,0)+IF(AND(V255=0,SUM(W255:$AL255)&lt;&gt;0),$E$44,0)+IF(AND(U255=0,V255=1),$E$45,0))</f>
        <v>0</v>
      </c>
      <c r="W261" s="76">
        <f>-(IF(AND(W255=1,X255=0),$E$43,0)+IF(AND(W255=0,SUM(X255:$AL255)&lt;&gt;0),$E$44,0)+IF(AND(V255=0,W255=1),$E$45,0))</f>
        <v>0</v>
      </c>
      <c r="X261" s="76">
        <f>-(IF(AND(X255=1,Y255=0),$E$43,0)+IF(AND(X255=0,SUM(Y255:$AL255)&lt;&gt;0),$E$44,0)+IF(AND(W255=0,X255=1),$E$45,0))</f>
        <v>0</v>
      </c>
      <c r="Y261" s="76">
        <f>-(IF(AND(Y255=1,Z255=0),$E$43,0)+IF(AND(Y255=0,SUM(Z255:$AL255)&lt;&gt;0),$E$44,0)+IF(AND(X255=0,Y255=1),$E$45,0))</f>
        <v>0</v>
      </c>
      <c r="Z261" s="76">
        <f>-(IF(AND(Z255=1,AA255=0),$E$43,0)+IF(AND(Z255=0,SUM(AA255:$AL255)&lt;&gt;0),$E$44,0)+IF(AND(Y255=0,Z255=1),$E$45,0))</f>
        <v>0</v>
      </c>
      <c r="AA261" s="76">
        <f>-(IF(AND(AA255=1,AB255=0),$E$43,0)+IF(AND(AA255=0,SUM(AB255:$AL255)&lt;&gt;0),$E$44,0)+IF(AND(Z255=0,AA255=1),$E$45,0))</f>
        <v>0</v>
      </c>
      <c r="AB261" s="76">
        <f>-(IF(AND(AB255=1,AC255=0),$E$43,0)+IF(AND(AB255=0,SUM(AC255:$AL255)&lt;&gt;0),$E$44,0)+IF(AND(AA255=0,AB255=1),$E$45,0))</f>
        <v>0</v>
      </c>
      <c r="AC261" s="76">
        <f>-(IF(AND(AC255=1,AD255=0),$E$43,0)+IF(AND(AC255=0,SUM(AD255:$AL255)&lt;&gt;0),$E$44,0)+IF(AND(AB255=0,AC255=1),$E$45,0))</f>
        <v>0</v>
      </c>
      <c r="AD261" s="76">
        <f>-(IF(AND(AD255=1,AE255=0),$E$43,0)+IF(AND(AD255=0,SUM(AE255:$AL255)&lt;&gt;0),$E$44,0)+IF(AND(AC255=0,AD255=1),$E$45,0))</f>
        <v>0</v>
      </c>
      <c r="AE261" s="76">
        <f>-(IF(AND(AE255=1,AF255=0),$E$43,0)+IF(AND(AE255=0,SUM(AF255:$AL255)&lt;&gt;0),$E$44,0)+IF(AND(AD255=0,AE255=1),$E$45,0))</f>
        <v>0</v>
      </c>
      <c r="AF261" s="76">
        <f>-(IF(AND(AF255=1,AG255=0),$E$43,0)+IF(AND(AF255=0,SUM(AG255:$AL255)&lt;&gt;0),$E$44,0)+IF(AND(AE255=0,AF255=1),$E$45,0))</f>
        <v>0</v>
      </c>
      <c r="AG261" s="76">
        <f>-(IF(AND(AG255=1,AH255=0),$E$43,0)+IF(AND(AG255=0,SUM(AH255:$AL255)&lt;&gt;0),$E$44,0)+IF(AND(AF255=0,AG255=1),$E$45,0))</f>
        <v>0</v>
      </c>
      <c r="AH261" s="76">
        <f>-(IF(AND(AH255=1,AI255=0),$E$43,0)+IF(AND(AH255=0,SUM(AI255:$AL255)&lt;&gt;0),$E$44,0)+IF(AND(AG255=0,AH255=1),$E$45,0))</f>
        <v>0</v>
      </c>
      <c r="AI261" s="76">
        <f>-(IF(AND(AI255=1,AJ255=0),$E$43,0)+IF(AND(AI255=0,SUM(AJ255:$AL255)&lt;&gt;0),$E$44,0)+IF(AND(AH255=0,AI255=1),$E$45,0))</f>
        <v>0</v>
      </c>
      <c r="AJ261" s="76">
        <f>-(IF(AND(AJ255=1,AK255=0),$E$43,0)+IF(AND(AJ255=0,SUM(AK255:$AL255)&lt;&gt;0),$E$44,0)+IF(AND(AI255=0,AJ255=1),$E$45,0))</f>
        <v>0</v>
      </c>
      <c r="AK261" s="76">
        <f>-(IF(AND(AK255=1,AL255=0),$E$43,0)+IF(AND(AK255=0,SUM(AL255:$AL255)&lt;&gt;0),$E$44,0)+IF(AND(AJ255=0,AK255=1),$E$45,0))</f>
        <v>0</v>
      </c>
      <c r="AL261" s="76">
        <f>-(IF(AND(AL255=1,AM255=0),$E$43,0)+IF(AND(AL255=0,SUM($AL255:AM255)&lt;&gt;0),$E$44,0)+IF(AND(AK255=0,AL255=1),$E$45,0))</f>
        <v>0</v>
      </c>
    </row>
    <row r="262" spans="2:38" hidden="1" outlineLevel="1">
      <c r="B262" s="17">
        <v>0</v>
      </c>
      <c r="C262" s="67" t="s">
        <v>101</v>
      </c>
      <c r="D262" s="68"/>
      <c r="E262" s="69"/>
      <c r="F262" s="70" t="s">
        <v>46</v>
      </c>
      <c r="G262" s="76">
        <f t="shared" si="423"/>
        <v>0</v>
      </c>
      <c r="H262" s="76">
        <f t="shared" ref="H262:AL262" si="457">-IF(AND(H243&gt;0,H$60=0,$O$52="Flotation"),$G$32*IF(I243=0,(H243/MAX($H243:$AL243)),1),0)</f>
        <v>0</v>
      </c>
      <c r="I262" s="76">
        <f t="shared" si="457"/>
        <v>0</v>
      </c>
      <c r="J262" s="76">
        <f t="shared" si="457"/>
        <v>0</v>
      </c>
      <c r="K262" s="76">
        <f t="shared" si="457"/>
        <v>0</v>
      </c>
      <c r="L262" s="76">
        <f t="shared" si="457"/>
        <v>0</v>
      </c>
      <c r="M262" s="76">
        <f t="shared" si="457"/>
        <v>0</v>
      </c>
      <c r="N262" s="76">
        <f t="shared" si="457"/>
        <v>0</v>
      </c>
      <c r="O262" s="76">
        <f t="shared" si="457"/>
        <v>0</v>
      </c>
      <c r="P262" s="76">
        <f t="shared" si="457"/>
        <v>0</v>
      </c>
      <c r="Q262" s="76">
        <f t="shared" si="457"/>
        <v>0</v>
      </c>
      <c r="R262" s="76">
        <f t="shared" si="457"/>
        <v>0</v>
      </c>
      <c r="S262" s="76">
        <f t="shared" si="457"/>
        <v>0</v>
      </c>
      <c r="T262" s="76">
        <f t="shared" si="457"/>
        <v>0</v>
      </c>
      <c r="U262" s="76">
        <f t="shared" si="457"/>
        <v>0</v>
      </c>
      <c r="V262" s="76">
        <f t="shared" si="457"/>
        <v>0</v>
      </c>
      <c r="W262" s="76">
        <f t="shared" si="457"/>
        <v>0</v>
      </c>
      <c r="X262" s="76">
        <f t="shared" si="457"/>
        <v>0</v>
      </c>
      <c r="Y262" s="76">
        <f t="shared" si="457"/>
        <v>0</v>
      </c>
      <c r="Z262" s="76">
        <f t="shared" si="457"/>
        <v>0</v>
      </c>
      <c r="AA262" s="76">
        <f t="shared" si="457"/>
        <v>0</v>
      </c>
      <c r="AB262" s="76">
        <f t="shared" si="457"/>
        <v>0</v>
      </c>
      <c r="AC262" s="76">
        <f t="shared" si="457"/>
        <v>0</v>
      </c>
      <c r="AD262" s="76">
        <f t="shared" si="457"/>
        <v>0</v>
      </c>
      <c r="AE262" s="76">
        <f t="shared" si="457"/>
        <v>0</v>
      </c>
      <c r="AF262" s="76">
        <f t="shared" si="457"/>
        <v>0</v>
      </c>
      <c r="AG262" s="76">
        <f t="shared" si="457"/>
        <v>0</v>
      </c>
      <c r="AH262" s="76">
        <f t="shared" si="457"/>
        <v>0</v>
      </c>
      <c r="AI262" s="76">
        <f t="shared" si="457"/>
        <v>0</v>
      </c>
      <c r="AJ262" s="76">
        <f t="shared" si="457"/>
        <v>0</v>
      </c>
      <c r="AK262" s="76">
        <f t="shared" si="457"/>
        <v>0</v>
      </c>
      <c r="AL262" s="76">
        <f t="shared" si="457"/>
        <v>0</v>
      </c>
    </row>
    <row r="263" spans="2:38" hidden="1" outlineLevel="1">
      <c r="B263" s="17">
        <v>0</v>
      </c>
      <c r="C263" s="67" t="s">
        <v>105</v>
      </c>
      <c r="D263" s="68"/>
      <c r="E263" s="69"/>
      <c r="F263" s="70" t="s">
        <v>46</v>
      </c>
      <c r="G263" s="76">
        <f t="shared" si="423"/>
        <v>0</v>
      </c>
      <c r="H263" s="76">
        <f t="shared" ref="H263:AL263" si="458">-IF($O$52="Flotation",H252*$G$33/1000,0)</f>
        <v>0</v>
      </c>
      <c r="I263" s="76">
        <f t="shared" si="458"/>
        <v>0</v>
      </c>
      <c r="J263" s="76">
        <f t="shared" si="458"/>
        <v>0</v>
      </c>
      <c r="K263" s="76">
        <f t="shared" si="458"/>
        <v>0</v>
      </c>
      <c r="L263" s="76">
        <f t="shared" si="458"/>
        <v>0</v>
      </c>
      <c r="M263" s="76">
        <f t="shared" si="458"/>
        <v>0</v>
      </c>
      <c r="N263" s="76">
        <f t="shared" si="458"/>
        <v>0</v>
      </c>
      <c r="O263" s="76">
        <f t="shared" si="458"/>
        <v>0</v>
      </c>
      <c r="P263" s="76">
        <f t="shared" si="458"/>
        <v>0</v>
      </c>
      <c r="Q263" s="76">
        <f t="shared" si="458"/>
        <v>0</v>
      </c>
      <c r="R263" s="76">
        <f t="shared" si="458"/>
        <v>0</v>
      </c>
      <c r="S263" s="76">
        <f t="shared" si="458"/>
        <v>0</v>
      </c>
      <c r="T263" s="76">
        <f t="shared" si="458"/>
        <v>0</v>
      </c>
      <c r="U263" s="76">
        <f t="shared" si="458"/>
        <v>0</v>
      </c>
      <c r="V263" s="76">
        <f t="shared" si="458"/>
        <v>0</v>
      </c>
      <c r="W263" s="76">
        <f t="shared" si="458"/>
        <v>0</v>
      </c>
      <c r="X263" s="76">
        <f t="shared" si="458"/>
        <v>0</v>
      </c>
      <c r="Y263" s="76">
        <f t="shared" si="458"/>
        <v>0</v>
      </c>
      <c r="Z263" s="76">
        <f t="shared" si="458"/>
        <v>0</v>
      </c>
      <c r="AA263" s="76">
        <f t="shared" si="458"/>
        <v>0</v>
      </c>
      <c r="AB263" s="76">
        <f t="shared" si="458"/>
        <v>0</v>
      </c>
      <c r="AC263" s="76">
        <f t="shared" si="458"/>
        <v>0</v>
      </c>
      <c r="AD263" s="76">
        <f t="shared" si="458"/>
        <v>0</v>
      </c>
      <c r="AE263" s="76">
        <f t="shared" si="458"/>
        <v>0</v>
      </c>
      <c r="AF263" s="76">
        <f t="shared" si="458"/>
        <v>0</v>
      </c>
      <c r="AG263" s="76">
        <f t="shared" si="458"/>
        <v>0</v>
      </c>
      <c r="AH263" s="76">
        <f t="shared" si="458"/>
        <v>0</v>
      </c>
      <c r="AI263" s="76">
        <f t="shared" si="458"/>
        <v>0</v>
      </c>
      <c r="AJ263" s="76">
        <f t="shared" si="458"/>
        <v>0</v>
      </c>
      <c r="AK263" s="76">
        <f t="shared" si="458"/>
        <v>0</v>
      </c>
      <c r="AL263" s="76">
        <f t="shared" si="458"/>
        <v>0</v>
      </c>
    </row>
    <row r="264" spans="2:38" hidden="1" outlineLevel="1">
      <c r="B264" s="17">
        <v>-1100</v>
      </c>
      <c r="C264" s="67" t="s">
        <v>106</v>
      </c>
      <c r="D264" s="68"/>
      <c r="E264" s="69"/>
      <c r="F264" s="70" t="s">
        <v>46</v>
      </c>
      <c r="G264" s="76">
        <f t="shared" si="423"/>
        <v>0</v>
      </c>
      <c r="H264" s="76">
        <f t="shared" ref="H264:AL264" si="459">-IF(H253&gt;0,H253,H252)*$G$36/1000</f>
        <v>0</v>
      </c>
      <c r="I264" s="76">
        <f t="shared" si="459"/>
        <v>0</v>
      </c>
      <c r="J264" s="76">
        <f t="shared" si="459"/>
        <v>0</v>
      </c>
      <c r="K264" s="76">
        <f t="shared" si="459"/>
        <v>0</v>
      </c>
      <c r="L264" s="76">
        <f t="shared" si="459"/>
        <v>0</v>
      </c>
      <c r="M264" s="76">
        <f t="shared" si="459"/>
        <v>0</v>
      </c>
      <c r="N264" s="76">
        <f t="shared" si="459"/>
        <v>0</v>
      </c>
      <c r="O264" s="76">
        <f t="shared" si="459"/>
        <v>0</v>
      </c>
      <c r="P264" s="76">
        <f t="shared" si="459"/>
        <v>0</v>
      </c>
      <c r="Q264" s="76">
        <f t="shared" si="459"/>
        <v>0</v>
      </c>
      <c r="R264" s="76">
        <f t="shared" si="459"/>
        <v>0</v>
      </c>
      <c r="S264" s="76">
        <f t="shared" si="459"/>
        <v>0</v>
      </c>
      <c r="T264" s="76">
        <f t="shared" si="459"/>
        <v>0</v>
      </c>
      <c r="U264" s="76">
        <f t="shared" si="459"/>
        <v>0</v>
      </c>
      <c r="V264" s="76">
        <f t="shared" si="459"/>
        <v>0</v>
      </c>
      <c r="W264" s="76">
        <f t="shared" si="459"/>
        <v>0</v>
      </c>
      <c r="X264" s="76">
        <f t="shared" si="459"/>
        <v>0</v>
      </c>
      <c r="Y264" s="76">
        <f t="shared" si="459"/>
        <v>0</v>
      </c>
      <c r="Z264" s="76">
        <f t="shared" si="459"/>
        <v>0</v>
      </c>
      <c r="AA264" s="76">
        <f t="shared" si="459"/>
        <v>0</v>
      </c>
      <c r="AB264" s="76">
        <f t="shared" si="459"/>
        <v>0</v>
      </c>
      <c r="AC264" s="76">
        <f t="shared" si="459"/>
        <v>0</v>
      </c>
      <c r="AD264" s="76">
        <f t="shared" si="459"/>
        <v>0</v>
      </c>
      <c r="AE264" s="76">
        <f t="shared" si="459"/>
        <v>0</v>
      </c>
      <c r="AF264" s="76">
        <f t="shared" si="459"/>
        <v>0</v>
      </c>
      <c r="AG264" s="76">
        <f t="shared" si="459"/>
        <v>0</v>
      </c>
      <c r="AH264" s="76">
        <f t="shared" si="459"/>
        <v>0</v>
      </c>
      <c r="AI264" s="76">
        <f t="shared" si="459"/>
        <v>0</v>
      </c>
      <c r="AJ264" s="76">
        <f t="shared" si="459"/>
        <v>0</v>
      </c>
      <c r="AK264" s="76">
        <f t="shared" si="459"/>
        <v>0</v>
      </c>
      <c r="AL264" s="76">
        <f t="shared" si="459"/>
        <v>0</v>
      </c>
    </row>
    <row r="265" spans="2:38" hidden="1" outlineLevel="1">
      <c r="B265" s="17">
        <v>-369.99999999999994</v>
      </c>
      <c r="C265" s="67" t="s">
        <v>107</v>
      </c>
      <c r="D265" s="68"/>
      <c r="E265" s="69"/>
      <c r="F265" s="70" t="s">
        <v>46</v>
      </c>
      <c r="G265" s="76">
        <f t="shared" si="423"/>
        <v>0</v>
      </c>
      <c r="H265" s="76">
        <f t="shared" ref="H265:AL265" si="460">-IF(H253&gt;0,H253,H252)*$G$38/1000</f>
        <v>0</v>
      </c>
      <c r="I265" s="76">
        <f t="shared" si="460"/>
        <v>0</v>
      </c>
      <c r="J265" s="76">
        <f t="shared" si="460"/>
        <v>0</v>
      </c>
      <c r="K265" s="76">
        <f t="shared" si="460"/>
        <v>0</v>
      </c>
      <c r="L265" s="76">
        <f t="shared" si="460"/>
        <v>0</v>
      </c>
      <c r="M265" s="76">
        <f t="shared" si="460"/>
        <v>0</v>
      </c>
      <c r="N265" s="76">
        <f t="shared" si="460"/>
        <v>0</v>
      </c>
      <c r="O265" s="76">
        <f t="shared" si="460"/>
        <v>0</v>
      </c>
      <c r="P265" s="76">
        <f t="shared" si="460"/>
        <v>0</v>
      </c>
      <c r="Q265" s="76">
        <f t="shared" si="460"/>
        <v>0</v>
      </c>
      <c r="R265" s="76">
        <f t="shared" si="460"/>
        <v>0</v>
      </c>
      <c r="S265" s="76">
        <f t="shared" si="460"/>
        <v>0</v>
      </c>
      <c r="T265" s="76">
        <f t="shared" si="460"/>
        <v>0</v>
      </c>
      <c r="U265" s="76">
        <f t="shared" si="460"/>
        <v>0</v>
      </c>
      <c r="V265" s="76">
        <f t="shared" si="460"/>
        <v>0</v>
      </c>
      <c r="W265" s="76">
        <f t="shared" si="460"/>
        <v>0</v>
      </c>
      <c r="X265" s="76">
        <f t="shared" si="460"/>
        <v>0</v>
      </c>
      <c r="Y265" s="76">
        <f t="shared" si="460"/>
        <v>0</v>
      </c>
      <c r="Z265" s="76">
        <f t="shared" si="460"/>
        <v>0</v>
      </c>
      <c r="AA265" s="76">
        <f t="shared" si="460"/>
        <v>0</v>
      </c>
      <c r="AB265" s="76">
        <f t="shared" si="460"/>
        <v>0</v>
      </c>
      <c r="AC265" s="76">
        <f t="shared" si="460"/>
        <v>0</v>
      </c>
      <c r="AD265" s="76">
        <f t="shared" si="460"/>
        <v>0</v>
      </c>
      <c r="AE265" s="76">
        <f t="shared" si="460"/>
        <v>0</v>
      </c>
      <c r="AF265" s="76">
        <f t="shared" si="460"/>
        <v>0</v>
      </c>
      <c r="AG265" s="76">
        <f t="shared" si="460"/>
        <v>0</v>
      </c>
      <c r="AH265" s="76">
        <f t="shared" si="460"/>
        <v>0</v>
      </c>
      <c r="AI265" s="76">
        <f t="shared" si="460"/>
        <v>0</v>
      </c>
      <c r="AJ265" s="76">
        <f t="shared" si="460"/>
        <v>0</v>
      </c>
      <c r="AK265" s="76">
        <f t="shared" si="460"/>
        <v>0</v>
      </c>
      <c r="AL265" s="76">
        <f t="shared" si="460"/>
        <v>0</v>
      </c>
    </row>
    <row r="266" spans="2:38" hidden="1" outlineLevel="1">
      <c r="B266" s="17">
        <v>-158.39999999999995</v>
      </c>
      <c r="C266" s="66" t="s">
        <v>2</v>
      </c>
      <c r="D266" s="63"/>
      <c r="E266" s="3"/>
      <c r="F266" s="47" t="s">
        <v>46</v>
      </c>
      <c r="G266" s="62">
        <f t="shared" si="423"/>
        <v>0</v>
      </c>
      <c r="H266" s="62">
        <f t="shared" ref="H266:AL266" si="461">-H258*$E$48</f>
        <v>0</v>
      </c>
      <c r="I266" s="62">
        <f t="shared" si="461"/>
        <v>0</v>
      </c>
      <c r="J266" s="62">
        <f t="shared" si="461"/>
        <v>0</v>
      </c>
      <c r="K266" s="62">
        <f t="shared" si="461"/>
        <v>0</v>
      </c>
      <c r="L266" s="62">
        <f t="shared" si="461"/>
        <v>0</v>
      </c>
      <c r="M266" s="62">
        <f t="shared" si="461"/>
        <v>0</v>
      </c>
      <c r="N266" s="62">
        <f t="shared" si="461"/>
        <v>0</v>
      </c>
      <c r="O266" s="62">
        <f t="shared" si="461"/>
        <v>0</v>
      </c>
      <c r="P266" s="62">
        <f t="shared" si="461"/>
        <v>0</v>
      </c>
      <c r="Q266" s="62">
        <f t="shared" si="461"/>
        <v>0</v>
      </c>
      <c r="R266" s="62">
        <f t="shared" si="461"/>
        <v>0</v>
      </c>
      <c r="S266" s="62">
        <f t="shared" si="461"/>
        <v>0</v>
      </c>
      <c r="T266" s="62">
        <f t="shared" si="461"/>
        <v>0</v>
      </c>
      <c r="U266" s="62">
        <f t="shared" si="461"/>
        <v>0</v>
      </c>
      <c r="V266" s="62">
        <f t="shared" si="461"/>
        <v>0</v>
      </c>
      <c r="W266" s="62">
        <f t="shared" si="461"/>
        <v>0</v>
      </c>
      <c r="X266" s="62">
        <f t="shared" si="461"/>
        <v>0</v>
      </c>
      <c r="Y266" s="62">
        <f t="shared" si="461"/>
        <v>0</v>
      </c>
      <c r="Z266" s="62">
        <f t="shared" si="461"/>
        <v>0</v>
      </c>
      <c r="AA266" s="62">
        <f t="shared" si="461"/>
        <v>0</v>
      </c>
      <c r="AB266" s="62">
        <f t="shared" si="461"/>
        <v>0</v>
      </c>
      <c r="AC266" s="62">
        <f t="shared" si="461"/>
        <v>0</v>
      </c>
      <c r="AD266" s="62">
        <f t="shared" si="461"/>
        <v>0</v>
      </c>
      <c r="AE266" s="62">
        <f t="shared" si="461"/>
        <v>0</v>
      </c>
      <c r="AF266" s="62">
        <f t="shared" si="461"/>
        <v>0</v>
      </c>
      <c r="AG266" s="62">
        <f t="shared" si="461"/>
        <v>0</v>
      </c>
      <c r="AH266" s="62">
        <f t="shared" si="461"/>
        <v>0</v>
      </c>
      <c r="AI266" s="62">
        <f t="shared" si="461"/>
        <v>0</v>
      </c>
      <c r="AJ266" s="62">
        <f t="shared" si="461"/>
        <v>0</v>
      </c>
      <c r="AK266" s="62">
        <f t="shared" si="461"/>
        <v>0</v>
      </c>
      <c r="AL266" s="62">
        <f t="shared" si="461"/>
        <v>0</v>
      </c>
    </row>
    <row r="267" spans="2:38" hidden="1" outlineLevel="1">
      <c r="B267" s="17">
        <v>-118.80000000000003</v>
      </c>
      <c r="C267" s="43" t="s">
        <v>133</v>
      </c>
      <c r="D267" s="3"/>
      <c r="E267" s="3"/>
      <c r="F267" s="47" t="s">
        <v>46</v>
      </c>
      <c r="G267" s="62">
        <f t="shared" si="423"/>
        <v>0</v>
      </c>
      <c r="H267" s="62">
        <f t="shared" ref="H267:AL267" si="462">-H258*$E$50</f>
        <v>0</v>
      </c>
      <c r="I267" s="62">
        <f t="shared" si="462"/>
        <v>0</v>
      </c>
      <c r="J267" s="62">
        <f t="shared" si="462"/>
        <v>0</v>
      </c>
      <c r="K267" s="62">
        <f t="shared" si="462"/>
        <v>0</v>
      </c>
      <c r="L267" s="62">
        <f t="shared" si="462"/>
        <v>0</v>
      </c>
      <c r="M267" s="62">
        <f t="shared" si="462"/>
        <v>0</v>
      </c>
      <c r="N267" s="62">
        <f t="shared" si="462"/>
        <v>0</v>
      </c>
      <c r="O267" s="62">
        <f t="shared" si="462"/>
        <v>0</v>
      </c>
      <c r="P267" s="62">
        <f t="shared" si="462"/>
        <v>0</v>
      </c>
      <c r="Q267" s="62">
        <f t="shared" si="462"/>
        <v>0</v>
      </c>
      <c r="R267" s="62">
        <f t="shared" si="462"/>
        <v>0</v>
      </c>
      <c r="S267" s="62">
        <f t="shared" si="462"/>
        <v>0</v>
      </c>
      <c r="T267" s="62">
        <f t="shared" si="462"/>
        <v>0</v>
      </c>
      <c r="U267" s="62">
        <f t="shared" si="462"/>
        <v>0</v>
      </c>
      <c r="V267" s="62">
        <f t="shared" si="462"/>
        <v>0</v>
      </c>
      <c r="W267" s="62">
        <f t="shared" si="462"/>
        <v>0</v>
      </c>
      <c r="X267" s="62">
        <f t="shared" si="462"/>
        <v>0</v>
      </c>
      <c r="Y267" s="62">
        <f t="shared" si="462"/>
        <v>0</v>
      </c>
      <c r="Z267" s="62">
        <f t="shared" si="462"/>
        <v>0</v>
      </c>
      <c r="AA267" s="62">
        <f t="shared" si="462"/>
        <v>0</v>
      </c>
      <c r="AB267" s="62">
        <f t="shared" si="462"/>
        <v>0</v>
      </c>
      <c r="AC267" s="62">
        <f t="shared" si="462"/>
        <v>0</v>
      </c>
      <c r="AD267" s="62">
        <f t="shared" si="462"/>
        <v>0</v>
      </c>
      <c r="AE267" s="62">
        <f t="shared" si="462"/>
        <v>0</v>
      </c>
      <c r="AF267" s="62">
        <f t="shared" si="462"/>
        <v>0</v>
      </c>
      <c r="AG267" s="62">
        <f t="shared" si="462"/>
        <v>0</v>
      </c>
      <c r="AH267" s="62">
        <f t="shared" si="462"/>
        <v>0</v>
      </c>
      <c r="AI267" s="62">
        <f t="shared" si="462"/>
        <v>0</v>
      </c>
      <c r="AJ267" s="62">
        <f t="shared" si="462"/>
        <v>0</v>
      </c>
      <c r="AK267" s="62">
        <f t="shared" si="462"/>
        <v>0</v>
      </c>
      <c r="AL267" s="62">
        <f t="shared" si="462"/>
        <v>0</v>
      </c>
    </row>
    <row r="268" spans="2:38" hidden="1" outlineLevel="1">
      <c r="B268" s="17">
        <v>-70.65568894999997</v>
      </c>
      <c r="C268" s="43" t="s">
        <v>121</v>
      </c>
      <c r="D268" s="3"/>
      <c r="E268" s="3"/>
      <c r="F268" s="47" t="s">
        <v>46</v>
      </c>
      <c r="G268" s="62">
        <f t="shared" si="423"/>
        <v>0</v>
      </c>
      <c r="H268" s="62">
        <f t="shared" ref="H268:AL268" si="463">-MAX(H258*0.25,SUM(H258:H260,H266:H267,H269:H270))*$E$51</f>
        <v>0</v>
      </c>
      <c r="I268" s="62">
        <f t="shared" si="463"/>
        <v>0</v>
      </c>
      <c r="J268" s="62">
        <f t="shared" si="463"/>
        <v>0</v>
      </c>
      <c r="K268" s="62">
        <f t="shared" si="463"/>
        <v>0</v>
      </c>
      <c r="L268" s="62">
        <f t="shared" si="463"/>
        <v>0</v>
      </c>
      <c r="M268" s="62">
        <f t="shared" si="463"/>
        <v>0</v>
      </c>
      <c r="N268" s="62">
        <f t="shared" si="463"/>
        <v>0</v>
      </c>
      <c r="O268" s="62">
        <f t="shared" si="463"/>
        <v>0</v>
      </c>
      <c r="P268" s="62">
        <f t="shared" si="463"/>
        <v>0</v>
      </c>
      <c r="Q268" s="62">
        <f t="shared" si="463"/>
        <v>0</v>
      </c>
      <c r="R268" s="62">
        <f t="shared" si="463"/>
        <v>0</v>
      </c>
      <c r="S268" s="62">
        <f t="shared" si="463"/>
        <v>0</v>
      </c>
      <c r="T268" s="62">
        <f t="shared" si="463"/>
        <v>0</v>
      </c>
      <c r="U268" s="62">
        <f t="shared" si="463"/>
        <v>0</v>
      </c>
      <c r="V268" s="62">
        <f t="shared" si="463"/>
        <v>0</v>
      </c>
      <c r="W268" s="62">
        <f t="shared" si="463"/>
        <v>0</v>
      </c>
      <c r="X268" s="62">
        <f t="shared" si="463"/>
        <v>0</v>
      </c>
      <c r="Y268" s="62">
        <f t="shared" si="463"/>
        <v>0</v>
      </c>
      <c r="Z268" s="62">
        <f t="shared" si="463"/>
        <v>0</v>
      </c>
      <c r="AA268" s="62">
        <f t="shared" si="463"/>
        <v>0</v>
      </c>
      <c r="AB268" s="62">
        <f t="shared" si="463"/>
        <v>0</v>
      </c>
      <c r="AC268" s="62">
        <f t="shared" si="463"/>
        <v>0</v>
      </c>
      <c r="AD268" s="62">
        <f t="shared" si="463"/>
        <v>0</v>
      </c>
      <c r="AE268" s="62">
        <f t="shared" si="463"/>
        <v>0</v>
      </c>
      <c r="AF268" s="62">
        <f t="shared" si="463"/>
        <v>0</v>
      </c>
      <c r="AG268" s="62">
        <f t="shared" si="463"/>
        <v>0</v>
      </c>
      <c r="AH268" s="62">
        <f t="shared" si="463"/>
        <v>0</v>
      </c>
      <c r="AI268" s="62">
        <f t="shared" si="463"/>
        <v>0</v>
      </c>
      <c r="AJ268" s="62">
        <f t="shared" si="463"/>
        <v>0</v>
      </c>
      <c r="AK268" s="62">
        <f t="shared" si="463"/>
        <v>0</v>
      </c>
      <c r="AL268" s="62">
        <f t="shared" si="463"/>
        <v>0</v>
      </c>
    </row>
    <row r="269" spans="2:38" hidden="1" outlineLevel="1">
      <c r="B269" s="17">
        <v>-277.49999999999989</v>
      </c>
      <c r="C269" s="66" t="s">
        <v>118</v>
      </c>
      <c r="D269" s="63"/>
      <c r="E269" s="3"/>
      <c r="F269" s="47" t="s">
        <v>46</v>
      </c>
      <c r="G269" s="62">
        <f t="shared" si="423"/>
        <v>0</v>
      </c>
      <c r="H269" s="62">
        <f t="shared" ref="H269:AL269" si="464">SUM(H259,H262:H263)*$G$49</f>
        <v>0</v>
      </c>
      <c r="I269" s="62">
        <f t="shared" si="464"/>
        <v>0</v>
      </c>
      <c r="J269" s="62">
        <f t="shared" si="464"/>
        <v>0</v>
      </c>
      <c r="K269" s="62">
        <f t="shared" si="464"/>
        <v>0</v>
      </c>
      <c r="L269" s="62">
        <f t="shared" si="464"/>
        <v>0</v>
      </c>
      <c r="M269" s="62">
        <f t="shared" si="464"/>
        <v>0</v>
      </c>
      <c r="N269" s="62">
        <f t="shared" si="464"/>
        <v>0</v>
      </c>
      <c r="O269" s="62">
        <f t="shared" si="464"/>
        <v>0</v>
      </c>
      <c r="P269" s="62">
        <f t="shared" si="464"/>
        <v>0</v>
      </c>
      <c r="Q269" s="62">
        <f t="shared" si="464"/>
        <v>0</v>
      </c>
      <c r="R269" s="62">
        <f t="shared" si="464"/>
        <v>0</v>
      </c>
      <c r="S269" s="62">
        <f t="shared" si="464"/>
        <v>0</v>
      </c>
      <c r="T269" s="62">
        <f t="shared" si="464"/>
        <v>0</v>
      </c>
      <c r="U269" s="62">
        <f t="shared" si="464"/>
        <v>0</v>
      </c>
      <c r="V269" s="62">
        <f t="shared" si="464"/>
        <v>0</v>
      </c>
      <c r="W269" s="62">
        <f t="shared" si="464"/>
        <v>0</v>
      </c>
      <c r="X269" s="62">
        <f t="shared" si="464"/>
        <v>0</v>
      </c>
      <c r="Y269" s="62">
        <f t="shared" si="464"/>
        <v>0</v>
      </c>
      <c r="Z269" s="62">
        <f t="shared" si="464"/>
        <v>0</v>
      </c>
      <c r="AA269" s="62">
        <f t="shared" si="464"/>
        <v>0</v>
      </c>
      <c r="AB269" s="62">
        <f t="shared" si="464"/>
        <v>0</v>
      </c>
      <c r="AC269" s="62">
        <f t="shared" si="464"/>
        <v>0</v>
      </c>
      <c r="AD269" s="62">
        <f t="shared" si="464"/>
        <v>0</v>
      </c>
      <c r="AE269" s="62">
        <f t="shared" si="464"/>
        <v>0</v>
      </c>
      <c r="AF269" s="62">
        <f t="shared" si="464"/>
        <v>0</v>
      </c>
      <c r="AG269" s="62">
        <f t="shared" si="464"/>
        <v>0</v>
      </c>
      <c r="AH269" s="62">
        <f t="shared" si="464"/>
        <v>0</v>
      </c>
      <c r="AI269" s="62">
        <f t="shared" si="464"/>
        <v>0</v>
      </c>
      <c r="AJ269" s="62">
        <f t="shared" si="464"/>
        <v>0</v>
      </c>
      <c r="AK269" s="62">
        <f t="shared" si="464"/>
        <v>0</v>
      </c>
      <c r="AL269" s="62">
        <f t="shared" si="464"/>
        <v>0</v>
      </c>
    </row>
    <row r="270" spans="2:38" hidden="1" outlineLevel="1">
      <c r="B270" s="17">
        <v>-256</v>
      </c>
      <c r="C270" s="43" t="s">
        <v>114</v>
      </c>
      <c r="D270" s="3"/>
      <c r="E270" s="3"/>
      <c r="F270" s="47" t="s">
        <v>46</v>
      </c>
      <c r="G270" s="62">
        <f t="shared" si="423"/>
        <v>0</v>
      </c>
      <c r="H270" s="62">
        <f>SUM(H225:H227,H231:H232)</f>
        <v>0</v>
      </c>
      <c r="I270" s="62">
        <f t="shared" ref="I270:AC270" si="465">SUM(I225:I227,I231:I232)</f>
        <v>0</v>
      </c>
      <c r="J270" s="62">
        <f t="shared" si="465"/>
        <v>0</v>
      </c>
      <c r="K270" s="62">
        <f t="shared" si="465"/>
        <v>0</v>
      </c>
      <c r="L270" s="62">
        <f t="shared" si="465"/>
        <v>0</v>
      </c>
      <c r="M270" s="62">
        <f t="shared" si="465"/>
        <v>0</v>
      </c>
      <c r="N270" s="62">
        <f t="shared" si="465"/>
        <v>0</v>
      </c>
      <c r="O270" s="62">
        <f t="shared" si="465"/>
        <v>0</v>
      </c>
      <c r="P270" s="62">
        <f t="shared" si="465"/>
        <v>0</v>
      </c>
      <c r="Q270" s="62">
        <f t="shared" si="465"/>
        <v>0</v>
      </c>
      <c r="R270" s="62">
        <f t="shared" si="465"/>
        <v>0</v>
      </c>
      <c r="S270" s="62">
        <f t="shared" si="465"/>
        <v>0</v>
      </c>
      <c r="T270" s="62">
        <f t="shared" si="465"/>
        <v>0</v>
      </c>
      <c r="U270" s="62">
        <f t="shared" si="465"/>
        <v>0</v>
      </c>
      <c r="V270" s="62">
        <f t="shared" si="465"/>
        <v>0</v>
      </c>
      <c r="W270" s="62">
        <f t="shared" si="465"/>
        <v>0</v>
      </c>
      <c r="X270" s="62">
        <f t="shared" si="465"/>
        <v>0</v>
      </c>
      <c r="Y270" s="62">
        <f t="shared" si="465"/>
        <v>0</v>
      </c>
      <c r="Z270" s="62">
        <f t="shared" si="465"/>
        <v>0</v>
      </c>
      <c r="AA270" s="62">
        <f t="shared" si="465"/>
        <v>0</v>
      </c>
      <c r="AB270" s="62">
        <f t="shared" si="465"/>
        <v>0</v>
      </c>
      <c r="AC270" s="62">
        <f t="shared" si="465"/>
        <v>0</v>
      </c>
      <c r="AD270" s="62">
        <f t="shared" ref="AD270:AL270" si="466">SUM(AD225:AD227,AD231:AD232)</f>
        <v>0</v>
      </c>
      <c r="AE270" s="62">
        <f t="shared" si="466"/>
        <v>0</v>
      </c>
      <c r="AF270" s="62">
        <f t="shared" si="466"/>
        <v>0</v>
      </c>
      <c r="AG270" s="62">
        <f t="shared" si="466"/>
        <v>0</v>
      </c>
      <c r="AH270" s="62">
        <f t="shared" si="466"/>
        <v>0</v>
      </c>
      <c r="AI270" s="62">
        <f t="shared" si="466"/>
        <v>0</v>
      </c>
      <c r="AJ270" s="62">
        <f t="shared" si="466"/>
        <v>0</v>
      </c>
      <c r="AK270" s="62">
        <f t="shared" si="466"/>
        <v>0</v>
      </c>
      <c r="AL270" s="62">
        <f t="shared" si="466"/>
        <v>0</v>
      </c>
    </row>
    <row r="271" spans="2:38" hidden="1" outlineLevel="1">
      <c r="B271" s="17">
        <v>-14.7</v>
      </c>
      <c r="C271" s="43" t="s">
        <v>111</v>
      </c>
      <c r="D271" s="3"/>
      <c r="E271" s="3"/>
      <c r="F271" s="47" t="s">
        <v>46</v>
      </c>
      <c r="G271" s="62">
        <f t="shared" si="423"/>
        <v>0</v>
      </c>
      <c r="H271" s="62">
        <f t="shared" ref="H271:AL271" si="467">-H237*($G$11*$O$41)/1000000</f>
        <v>0</v>
      </c>
      <c r="I271" s="62">
        <f t="shared" si="467"/>
        <v>0</v>
      </c>
      <c r="J271" s="62">
        <f t="shared" si="467"/>
        <v>0</v>
      </c>
      <c r="K271" s="62">
        <f t="shared" si="467"/>
        <v>0</v>
      </c>
      <c r="L271" s="62">
        <f t="shared" si="467"/>
        <v>0</v>
      </c>
      <c r="M271" s="62">
        <f t="shared" si="467"/>
        <v>0</v>
      </c>
      <c r="N271" s="62">
        <f t="shared" si="467"/>
        <v>0</v>
      </c>
      <c r="O271" s="62">
        <f t="shared" si="467"/>
        <v>0</v>
      </c>
      <c r="P271" s="62">
        <f t="shared" si="467"/>
        <v>0</v>
      </c>
      <c r="Q271" s="62">
        <f t="shared" si="467"/>
        <v>0</v>
      </c>
      <c r="R271" s="62">
        <f t="shared" si="467"/>
        <v>0</v>
      </c>
      <c r="S271" s="62">
        <f t="shared" si="467"/>
        <v>0</v>
      </c>
      <c r="T271" s="62">
        <f t="shared" si="467"/>
        <v>0</v>
      </c>
      <c r="U271" s="62">
        <f t="shared" si="467"/>
        <v>0</v>
      </c>
      <c r="V271" s="62">
        <f t="shared" si="467"/>
        <v>0</v>
      </c>
      <c r="W271" s="62">
        <f t="shared" si="467"/>
        <v>0</v>
      </c>
      <c r="X271" s="62">
        <f t="shared" si="467"/>
        <v>0</v>
      </c>
      <c r="Y271" s="62">
        <f t="shared" si="467"/>
        <v>0</v>
      </c>
      <c r="Z271" s="62">
        <f t="shared" si="467"/>
        <v>0</v>
      </c>
      <c r="AA271" s="62">
        <f t="shared" si="467"/>
        <v>0</v>
      </c>
      <c r="AB271" s="62">
        <f t="shared" si="467"/>
        <v>0</v>
      </c>
      <c r="AC271" s="62">
        <f t="shared" si="467"/>
        <v>0</v>
      </c>
      <c r="AD271" s="62">
        <f t="shared" si="467"/>
        <v>0</v>
      </c>
      <c r="AE271" s="62">
        <f t="shared" si="467"/>
        <v>0</v>
      </c>
      <c r="AF271" s="62">
        <f t="shared" si="467"/>
        <v>0</v>
      </c>
      <c r="AG271" s="62">
        <f t="shared" si="467"/>
        <v>0</v>
      </c>
      <c r="AH271" s="62">
        <f t="shared" si="467"/>
        <v>0</v>
      </c>
      <c r="AI271" s="62">
        <f t="shared" si="467"/>
        <v>0</v>
      </c>
      <c r="AJ271" s="62">
        <f t="shared" si="467"/>
        <v>0</v>
      </c>
      <c r="AK271" s="62">
        <f t="shared" si="467"/>
        <v>0</v>
      </c>
      <c r="AL271" s="62">
        <f t="shared" si="467"/>
        <v>0</v>
      </c>
    </row>
    <row r="272" spans="2:38" hidden="1" outlineLevel="1">
      <c r="B272" s="17">
        <v>-25</v>
      </c>
      <c r="C272" s="43" t="s">
        <v>112</v>
      </c>
      <c r="D272" s="3"/>
      <c r="E272" s="3"/>
      <c r="F272" s="47" t="s">
        <v>46</v>
      </c>
      <c r="G272" s="62">
        <f t="shared" si="423"/>
        <v>0</v>
      </c>
      <c r="H272" s="62">
        <f>IFERROR(-H237/$G237*$O$42,0)</f>
        <v>0</v>
      </c>
      <c r="I272" s="62">
        <f t="shared" ref="I272:AL272" si="468">IFERROR(-I237/$G237*$O$42,0)</f>
        <v>0</v>
      </c>
      <c r="J272" s="62">
        <f t="shared" si="468"/>
        <v>0</v>
      </c>
      <c r="K272" s="62">
        <f t="shared" si="468"/>
        <v>0</v>
      </c>
      <c r="L272" s="62">
        <f t="shared" si="468"/>
        <v>0</v>
      </c>
      <c r="M272" s="62">
        <f t="shared" si="468"/>
        <v>0</v>
      </c>
      <c r="N272" s="62">
        <f t="shared" si="468"/>
        <v>0</v>
      </c>
      <c r="O272" s="62">
        <f t="shared" si="468"/>
        <v>0</v>
      </c>
      <c r="P272" s="62">
        <f t="shared" si="468"/>
        <v>0</v>
      </c>
      <c r="Q272" s="62">
        <f t="shared" si="468"/>
        <v>0</v>
      </c>
      <c r="R272" s="62">
        <f t="shared" si="468"/>
        <v>0</v>
      </c>
      <c r="S272" s="62">
        <f t="shared" si="468"/>
        <v>0</v>
      </c>
      <c r="T272" s="62">
        <f t="shared" si="468"/>
        <v>0</v>
      </c>
      <c r="U272" s="62">
        <f t="shared" si="468"/>
        <v>0</v>
      </c>
      <c r="V272" s="62">
        <f t="shared" si="468"/>
        <v>0</v>
      </c>
      <c r="W272" s="62">
        <f t="shared" si="468"/>
        <v>0</v>
      </c>
      <c r="X272" s="62">
        <f t="shared" si="468"/>
        <v>0</v>
      </c>
      <c r="Y272" s="62">
        <f t="shared" si="468"/>
        <v>0</v>
      </c>
      <c r="Z272" s="62">
        <f t="shared" si="468"/>
        <v>0</v>
      </c>
      <c r="AA272" s="62">
        <f t="shared" si="468"/>
        <v>0</v>
      </c>
      <c r="AB272" s="62">
        <f t="shared" si="468"/>
        <v>0</v>
      </c>
      <c r="AC272" s="62">
        <f t="shared" si="468"/>
        <v>0</v>
      </c>
      <c r="AD272" s="62">
        <f t="shared" si="468"/>
        <v>0</v>
      </c>
      <c r="AE272" s="62">
        <f t="shared" si="468"/>
        <v>0</v>
      </c>
      <c r="AF272" s="62">
        <f t="shared" si="468"/>
        <v>0</v>
      </c>
      <c r="AG272" s="62">
        <f t="shared" si="468"/>
        <v>0</v>
      </c>
      <c r="AH272" s="62">
        <f t="shared" si="468"/>
        <v>0</v>
      </c>
      <c r="AI272" s="62">
        <f t="shared" si="468"/>
        <v>0</v>
      </c>
      <c r="AJ272" s="62">
        <f t="shared" si="468"/>
        <v>0</v>
      </c>
      <c r="AK272" s="62">
        <f t="shared" si="468"/>
        <v>0</v>
      </c>
      <c r="AL272" s="62">
        <f t="shared" si="468"/>
        <v>0</v>
      </c>
    </row>
    <row r="273" spans="2:38" hidden="1" outlineLevel="1">
      <c r="B273" s="17">
        <v>-100.2</v>
      </c>
      <c r="C273" s="43" t="s">
        <v>113</v>
      </c>
      <c r="D273" s="3"/>
      <c r="E273" s="3"/>
      <c r="F273" s="47" t="s">
        <v>46</v>
      </c>
      <c r="G273" s="62">
        <f t="shared" si="423"/>
        <v>0</v>
      </c>
      <c r="H273" s="62">
        <f t="shared" ref="H273:AL273" si="469">-H239*($G$11*$O$41)/1000000</f>
        <v>0</v>
      </c>
      <c r="I273" s="62">
        <f t="shared" si="469"/>
        <v>0</v>
      </c>
      <c r="J273" s="62">
        <f t="shared" si="469"/>
        <v>0</v>
      </c>
      <c r="K273" s="62">
        <f t="shared" si="469"/>
        <v>0</v>
      </c>
      <c r="L273" s="62">
        <f t="shared" si="469"/>
        <v>0</v>
      </c>
      <c r="M273" s="62">
        <f t="shared" si="469"/>
        <v>0</v>
      </c>
      <c r="N273" s="62">
        <f t="shared" si="469"/>
        <v>0</v>
      </c>
      <c r="O273" s="62">
        <f t="shared" si="469"/>
        <v>0</v>
      </c>
      <c r="P273" s="62">
        <f t="shared" si="469"/>
        <v>0</v>
      </c>
      <c r="Q273" s="62">
        <f t="shared" si="469"/>
        <v>0</v>
      </c>
      <c r="R273" s="62">
        <f t="shared" si="469"/>
        <v>0</v>
      </c>
      <c r="S273" s="62">
        <f t="shared" si="469"/>
        <v>0</v>
      </c>
      <c r="T273" s="62">
        <f t="shared" si="469"/>
        <v>0</v>
      </c>
      <c r="U273" s="62">
        <f t="shared" si="469"/>
        <v>0</v>
      </c>
      <c r="V273" s="62">
        <f t="shared" si="469"/>
        <v>0</v>
      </c>
      <c r="W273" s="62">
        <f t="shared" si="469"/>
        <v>0</v>
      </c>
      <c r="X273" s="62">
        <f t="shared" si="469"/>
        <v>0</v>
      </c>
      <c r="Y273" s="62">
        <f t="shared" si="469"/>
        <v>0</v>
      </c>
      <c r="Z273" s="62">
        <f t="shared" si="469"/>
        <v>0</v>
      </c>
      <c r="AA273" s="62">
        <f t="shared" si="469"/>
        <v>0</v>
      </c>
      <c r="AB273" s="62">
        <f t="shared" si="469"/>
        <v>0</v>
      </c>
      <c r="AC273" s="62">
        <f t="shared" si="469"/>
        <v>0</v>
      </c>
      <c r="AD273" s="62">
        <f t="shared" si="469"/>
        <v>0</v>
      </c>
      <c r="AE273" s="62">
        <f t="shared" si="469"/>
        <v>0</v>
      </c>
      <c r="AF273" s="62">
        <f t="shared" si="469"/>
        <v>0</v>
      </c>
      <c r="AG273" s="62">
        <f t="shared" si="469"/>
        <v>0</v>
      </c>
      <c r="AH273" s="62">
        <f t="shared" si="469"/>
        <v>0</v>
      </c>
      <c r="AI273" s="62">
        <f t="shared" si="469"/>
        <v>0</v>
      </c>
      <c r="AJ273" s="62">
        <f t="shared" si="469"/>
        <v>0</v>
      </c>
      <c r="AK273" s="62">
        <f t="shared" si="469"/>
        <v>0</v>
      </c>
      <c r="AL273" s="62">
        <f t="shared" si="469"/>
        <v>0</v>
      </c>
    </row>
    <row r="274" spans="2:38" hidden="1" outlineLevel="1">
      <c r="B274" s="17"/>
      <c r="C274" s="43" t="s">
        <v>205</v>
      </c>
      <c r="D274" s="3"/>
      <c r="E274" s="3"/>
      <c r="F274" s="47" t="s">
        <v>46</v>
      </c>
      <c r="G274" s="62">
        <f t="shared" si="423"/>
        <v>0</v>
      </c>
      <c r="H274" s="62">
        <f>-H241</f>
        <v>0</v>
      </c>
      <c r="I274" s="62">
        <f t="shared" ref="I274:AL274" si="470">-I241</f>
        <v>0</v>
      </c>
      <c r="J274" s="62">
        <f t="shared" si="470"/>
        <v>0</v>
      </c>
      <c r="K274" s="62">
        <f t="shared" si="470"/>
        <v>0</v>
      </c>
      <c r="L274" s="62">
        <f t="shared" si="470"/>
        <v>0</v>
      </c>
      <c r="M274" s="62">
        <f t="shared" si="470"/>
        <v>0</v>
      </c>
      <c r="N274" s="62">
        <f t="shared" si="470"/>
        <v>0</v>
      </c>
      <c r="O274" s="62">
        <f t="shared" si="470"/>
        <v>0</v>
      </c>
      <c r="P274" s="62">
        <f t="shared" si="470"/>
        <v>0</v>
      </c>
      <c r="Q274" s="62">
        <f t="shared" si="470"/>
        <v>0</v>
      </c>
      <c r="R274" s="62">
        <f t="shared" si="470"/>
        <v>0</v>
      </c>
      <c r="S274" s="62">
        <f t="shared" si="470"/>
        <v>0</v>
      </c>
      <c r="T274" s="62">
        <f t="shared" si="470"/>
        <v>0</v>
      </c>
      <c r="U274" s="62">
        <f t="shared" si="470"/>
        <v>0</v>
      </c>
      <c r="V274" s="62">
        <f t="shared" si="470"/>
        <v>0</v>
      </c>
      <c r="W274" s="62">
        <f t="shared" si="470"/>
        <v>0</v>
      </c>
      <c r="X274" s="62">
        <f t="shared" si="470"/>
        <v>0</v>
      </c>
      <c r="Y274" s="62">
        <f t="shared" si="470"/>
        <v>0</v>
      </c>
      <c r="Z274" s="62">
        <f t="shared" si="470"/>
        <v>0</v>
      </c>
      <c r="AA274" s="62">
        <f t="shared" si="470"/>
        <v>0</v>
      </c>
      <c r="AB274" s="62">
        <f t="shared" si="470"/>
        <v>0</v>
      </c>
      <c r="AC274" s="62">
        <f t="shared" si="470"/>
        <v>0</v>
      </c>
      <c r="AD274" s="62">
        <f t="shared" si="470"/>
        <v>0</v>
      </c>
      <c r="AE274" s="62">
        <f t="shared" si="470"/>
        <v>0</v>
      </c>
      <c r="AF274" s="62">
        <f t="shared" si="470"/>
        <v>0</v>
      </c>
      <c r="AG274" s="62">
        <f t="shared" si="470"/>
        <v>0</v>
      </c>
      <c r="AH274" s="62">
        <f t="shared" si="470"/>
        <v>0</v>
      </c>
      <c r="AI274" s="62">
        <f t="shared" si="470"/>
        <v>0</v>
      </c>
      <c r="AJ274" s="62">
        <f t="shared" si="470"/>
        <v>0</v>
      </c>
      <c r="AK274" s="62">
        <f t="shared" si="470"/>
        <v>0</v>
      </c>
      <c r="AL274" s="62">
        <f t="shared" si="470"/>
        <v>0</v>
      </c>
    </row>
    <row r="275" spans="2:38" hidden="1" outlineLevel="1">
      <c r="B275" s="17">
        <v>-277.49999999999989</v>
      </c>
      <c r="C275" s="43" t="s">
        <v>122</v>
      </c>
      <c r="D275" s="3"/>
      <c r="E275" s="3"/>
      <c r="F275" s="47" t="s">
        <v>46</v>
      </c>
      <c r="G275" s="62">
        <f t="shared" si="423"/>
        <v>-0.5</v>
      </c>
      <c r="H275" s="62">
        <f t="shared" ref="H275:AL275" si="471">SUM(H259:H260)*$G$52</f>
        <v>0</v>
      </c>
      <c r="I275" s="62">
        <f t="shared" si="471"/>
        <v>0</v>
      </c>
      <c r="J275" s="62">
        <f t="shared" si="471"/>
        <v>0</v>
      </c>
      <c r="K275" s="62">
        <f t="shared" si="471"/>
        <v>0</v>
      </c>
      <c r="L275" s="62">
        <f t="shared" si="471"/>
        <v>0</v>
      </c>
      <c r="M275" s="62">
        <f t="shared" si="471"/>
        <v>0</v>
      </c>
      <c r="N275" s="62">
        <f t="shared" si="471"/>
        <v>-0.5</v>
      </c>
      <c r="O275" s="62">
        <f t="shared" si="471"/>
        <v>0</v>
      </c>
      <c r="P275" s="62">
        <f t="shared" si="471"/>
        <v>0</v>
      </c>
      <c r="Q275" s="62">
        <f t="shared" si="471"/>
        <v>0</v>
      </c>
      <c r="R275" s="62">
        <f t="shared" si="471"/>
        <v>0</v>
      </c>
      <c r="S275" s="62">
        <f t="shared" si="471"/>
        <v>0</v>
      </c>
      <c r="T275" s="62">
        <f t="shared" si="471"/>
        <v>0</v>
      </c>
      <c r="U275" s="62">
        <f t="shared" si="471"/>
        <v>0</v>
      </c>
      <c r="V275" s="62">
        <f t="shared" si="471"/>
        <v>0</v>
      </c>
      <c r="W275" s="62">
        <f t="shared" si="471"/>
        <v>0</v>
      </c>
      <c r="X275" s="62">
        <f t="shared" si="471"/>
        <v>0</v>
      </c>
      <c r="Y275" s="62">
        <f t="shared" si="471"/>
        <v>0</v>
      </c>
      <c r="Z275" s="62">
        <f t="shared" si="471"/>
        <v>0</v>
      </c>
      <c r="AA275" s="62">
        <f t="shared" si="471"/>
        <v>0</v>
      </c>
      <c r="AB275" s="62">
        <f t="shared" si="471"/>
        <v>0</v>
      </c>
      <c r="AC275" s="62">
        <f t="shared" si="471"/>
        <v>0</v>
      </c>
      <c r="AD275" s="62">
        <f t="shared" si="471"/>
        <v>0</v>
      </c>
      <c r="AE275" s="62">
        <f t="shared" si="471"/>
        <v>0</v>
      </c>
      <c r="AF275" s="62">
        <f t="shared" si="471"/>
        <v>0</v>
      </c>
      <c r="AG275" s="62">
        <f t="shared" si="471"/>
        <v>0</v>
      </c>
      <c r="AH275" s="62">
        <f t="shared" si="471"/>
        <v>0</v>
      </c>
      <c r="AI275" s="62">
        <f t="shared" si="471"/>
        <v>0</v>
      </c>
      <c r="AJ275" s="62">
        <f t="shared" si="471"/>
        <v>0</v>
      </c>
      <c r="AK275" s="62">
        <f t="shared" si="471"/>
        <v>0</v>
      </c>
      <c r="AL275" s="62">
        <f t="shared" si="471"/>
        <v>0</v>
      </c>
    </row>
    <row r="276" spans="2:38" hidden="1" outlineLevel="1">
      <c r="B276" s="17">
        <v>928.74431104999974</v>
      </c>
      <c r="C276" s="65" t="s">
        <v>125</v>
      </c>
      <c r="D276" s="83"/>
      <c r="E276" s="83"/>
      <c r="F276" s="84" t="s">
        <v>46</v>
      </c>
      <c r="G276" s="85">
        <f t="shared" si="423"/>
        <v>-5.5</v>
      </c>
      <c r="H276" s="85">
        <f t="shared" ref="H276:AL276" si="472">SUM(H258:H260,H266:H275)</f>
        <v>0</v>
      </c>
      <c r="I276" s="85">
        <f t="shared" si="472"/>
        <v>0</v>
      </c>
      <c r="J276" s="85">
        <f t="shared" si="472"/>
        <v>0</v>
      </c>
      <c r="K276" s="85">
        <f t="shared" si="472"/>
        <v>0</v>
      </c>
      <c r="L276" s="85">
        <f t="shared" si="472"/>
        <v>0</v>
      </c>
      <c r="M276" s="85">
        <f t="shared" si="472"/>
        <v>0</v>
      </c>
      <c r="N276" s="85">
        <f t="shared" si="472"/>
        <v>-5.5</v>
      </c>
      <c r="O276" s="85">
        <f t="shared" si="472"/>
        <v>0</v>
      </c>
      <c r="P276" s="85">
        <f t="shared" si="472"/>
        <v>0</v>
      </c>
      <c r="Q276" s="85">
        <f t="shared" si="472"/>
        <v>0</v>
      </c>
      <c r="R276" s="85">
        <f t="shared" si="472"/>
        <v>0</v>
      </c>
      <c r="S276" s="85">
        <f t="shared" si="472"/>
        <v>0</v>
      </c>
      <c r="T276" s="85">
        <f t="shared" si="472"/>
        <v>0</v>
      </c>
      <c r="U276" s="85">
        <f t="shared" si="472"/>
        <v>0</v>
      </c>
      <c r="V276" s="85">
        <f t="shared" si="472"/>
        <v>0</v>
      </c>
      <c r="W276" s="85">
        <f t="shared" si="472"/>
        <v>0</v>
      </c>
      <c r="X276" s="85">
        <f t="shared" si="472"/>
        <v>0</v>
      </c>
      <c r="Y276" s="85">
        <f t="shared" si="472"/>
        <v>0</v>
      </c>
      <c r="Z276" s="85">
        <f t="shared" si="472"/>
        <v>0</v>
      </c>
      <c r="AA276" s="85">
        <f t="shared" si="472"/>
        <v>0</v>
      </c>
      <c r="AB276" s="85">
        <f t="shared" si="472"/>
        <v>0</v>
      </c>
      <c r="AC276" s="85">
        <f t="shared" si="472"/>
        <v>0</v>
      </c>
      <c r="AD276" s="85">
        <f t="shared" si="472"/>
        <v>0</v>
      </c>
      <c r="AE276" s="85">
        <f t="shared" si="472"/>
        <v>0</v>
      </c>
      <c r="AF276" s="85">
        <f t="shared" si="472"/>
        <v>0</v>
      </c>
      <c r="AG276" s="85">
        <f t="shared" si="472"/>
        <v>0</v>
      </c>
      <c r="AH276" s="85">
        <f t="shared" si="472"/>
        <v>0</v>
      </c>
      <c r="AI276" s="85">
        <f t="shared" si="472"/>
        <v>0</v>
      </c>
      <c r="AJ276" s="85">
        <f t="shared" si="472"/>
        <v>0</v>
      </c>
      <c r="AK276" s="85">
        <f t="shared" si="472"/>
        <v>0</v>
      </c>
      <c r="AL276" s="85">
        <f t="shared" si="472"/>
        <v>0</v>
      </c>
    </row>
    <row r="277" spans="2:38" hidden="1" outlineLevel="1">
      <c r="B277" s="17"/>
      <c r="C277" s="65" t="s">
        <v>141</v>
      </c>
      <c r="D277" s="83"/>
      <c r="E277" s="83"/>
      <c r="F277" s="84" t="s">
        <v>142</v>
      </c>
      <c r="G277" s="85">
        <f>-IFERROR(SUMPRODUCT(H277:AL277,H254:AL254)/G254,0)</f>
        <v>0</v>
      </c>
      <c r="H277" s="85">
        <f t="shared" ref="H277:AL277" si="473">IFERROR(-SUM(H259:H260,H266:H275)/H254,0)*1000</f>
        <v>0</v>
      </c>
      <c r="I277" s="85">
        <f t="shared" si="473"/>
        <v>0</v>
      </c>
      <c r="J277" s="85">
        <f t="shared" si="473"/>
        <v>0</v>
      </c>
      <c r="K277" s="85">
        <f t="shared" si="473"/>
        <v>0</v>
      </c>
      <c r="L277" s="85">
        <f t="shared" si="473"/>
        <v>0</v>
      </c>
      <c r="M277" s="85">
        <f t="shared" si="473"/>
        <v>0</v>
      </c>
      <c r="N277" s="85">
        <f t="shared" si="473"/>
        <v>0</v>
      </c>
      <c r="O277" s="85">
        <f t="shared" si="473"/>
        <v>0</v>
      </c>
      <c r="P277" s="85">
        <f t="shared" si="473"/>
        <v>0</v>
      </c>
      <c r="Q277" s="85">
        <f t="shared" si="473"/>
        <v>0</v>
      </c>
      <c r="R277" s="85">
        <f t="shared" si="473"/>
        <v>0</v>
      </c>
      <c r="S277" s="85">
        <f t="shared" si="473"/>
        <v>0</v>
      </c>
      <c r="T277" s="85">
        <f t="shared" si="473"/>
        <v>0</v>
      </c>
      <c r="U277" s="85">
        <f t="shared" si="473"/>
        <v>0</v>
      </c>
      <c r="V277" s="85">
        <f t="shared" si="473"/>
        <v>0</v>
      </c>
      <c r="W277" s="85">
        <f t="shared" si="473"/>
        <v>0</v>
      </c>
      <c r="X277" s="85">
        <f t="shared" si="473"/>
        <v>0</v>
      </c>
      <c r="Y277" s="85">
        <f t="shared" si="473"/>
        <v>0</v>
      </c>
      <c r="Z277" s="85">
        <f t="shared" si="473"/>
        <v>0</v>
      </c>
      <c r="AA277" s="85">
        <f t="shared" si="473"/>
        <v>0</v>
      </c>
      <c r="AB277" s="85">
        <f t="shared" si="473"/>
        <v>0</v>
      </c>
      <c r="AC277" s="85">
        <f t="shared" si="473"/>
        <v>0</v>
      </c>
      <c r="AD277" s="85">
        <f t="shared" si="473"/>
        <v>0</v>
      </c>
      <c r="AE277" s="85">
        <f t="shared" si="473"/>
        <v>0</v>
      </c>
      <c r="AF277" s="85">
        <f t="shared" si="473"/>
        <v>0</v>
      </c>
      <c r="AG277" s="85">
        <f t="shared" si="473"/>
        <v>0</v>
      </c>
      <c r="AH277" s="85">
        <f t="shared" si="473"/>
        <v>0</v>
      </c>
      <c r="AI277" s="85">
        <f t="shared" si="473"/>
        <v>0</v>
      </c>
      <c r="AJ277" s="85">
        <f t="shared" si="473"/>
        <v>0</v>
      </c>
      <c r="AK277" s="85">
        <f t="shared" si="473"/>
        <v>0</v>
      </c>
      <c r="AL277" s="85">
        <f t="shared" si="473"/>
        <v>0</v>
      </c>
    </row>
    <row r="278" spans="2:38" hidden="1" outlineLevel="1">
      <c r="B278" s="17">
        <v>379.68828766563627</v>
      </c>
      <c r="C278" s="65" t="s">
        <v>126</v>
      </c>
      <c r="D278" s="83"/>
      <c r="E278" s="83"/>
      <c r="F278" s="84" t="s">
        <v>46</v>
      </c>
      <c r="G278" s="86">
        <f>NPV($H$8,I276:AL276)+H276</f>
        <v>-4.10418468150145</v>
      </c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  <c r="AB278" s="73"/>
      <c r="AC278" s="73"/>
      <c r="AD278" s="73"/>
      <c r="AE278" s="73"/>
      <c r="AF278" s="73"/>
      <c r="AG278" s="73"/>
      <c r="AH278" s="73"/>
      <c r="AI278" s="73"/>
      <c r="AJ278" s="73"/>
      <c r="AK278" s="73"/>
      <c r="AL278" s="73"/>
    </row>
    <row r="279" spans="2:38" hidden="1" outlineLevel="1">
      <c r="B279" s="17"/>
      <c r="C279" s="65" t="s">
        <v>190</v>
      </c>
      <c r="D279" s="83"/>
      <c r="E279" s="83"/>
      <c r="F279" s="84" t="s">
        <v>0</v>
      </c>
      <c r="G279" s="131" t="str">
        <f>IFERROR(IRR(H276:AL276),"na")</f>
        <v>na</v>
      </c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  <c r="AB279" s="73"/>
      <c r="AC279" s="73"/>
      <c r="AD279" s="73"/>
      <c r="AE279" s="73"/>
      <c r="AF279" s="73"/>
      <c r="AG279" s="73"/>
      <c r="AH279" s="73"/>
      <c r="AI279" s="73"/>
      <c r="AJ279" s="73"/>
      <c r="AK279" s="73"/>
      <c r="AL279" s="73"/>
    </row>
    <row r="280" spans="2:38" hidden="1" outlineLevel="1" collapsed="1">
      <c r="C280" s="59"/>
      <c r="D280" s="12"/>
      <c r="E280" s="12"/>
      <c r="F280" s="60"/>
      <c r="G280" s="72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  <c r="AB280" s="73"/>
      <c r="AC280" s="73"/>
      <c r="AD280" s="73"/>
      <c r="AE280" s="73"/>
      <c r="AF280" s="73"/>
      <c r="AG280" s="73"/>
      <c r="AH280" s="73"/>
      <c r="AI280" s="73"/>
      <c r="AJ280" s="73"/>
      <c r="AK280" s="73"/>
      <c r="AL280" s="73"/>
    </row>
    <row r="281" spans="2:38" collapsed="1">
      <c r="C281" s="89" t="s">
        <v>7</v>
      </c>
    </row>
    <row r="282" spans="2:38" hidden="1" outlineLevel="1">
      <c r="C282" s="34" t="s">
        <v>116</v>
      </c>
      <c r="D282" s="41"/>
      <c r="F282" s="74" t="s">
        <v>1</v>
      </c>
      <c r="G282" s="75" t="s">
        <v>21</v>
      </c>
      <c r="H282" s="44">
        <f>H$6</f>
        <v>2020</v>
      </c>
      <c r="I282" s="44">
        <f t="shared" ref="I282:AL282" si="474">I$6</f>
        <v>2021</v>
      </c>
      <c r="J282" s="44">
        <f t="shared" si="474"/>
        <v>2022</v>
      </c>
      <c r="K282" s="44">
        <f t="shared" si="474"/>
        <v>2023</v>
      </c>
      <c r="L282" s="44">
        <f t="shared" si="474"/>
        <v>2024</v>
      </c>
      <c r="M282" s="44">
        <f t="shared" si="474"/>
        <v>2025</v>
      </c>
      <c r="N282" s="44">
        <f t="shared" si="474"/>
        <v>2026</v>
      </c>
      <c r="O282" s="44">
        <f t="shared" si="474"/>
        <v>2027</v>
      </c>
      <c r="P282" s="44">
        <f t="shared" si="474"/>
        <v>2028</v>
      </c>
      <c r="Q282" s="44">
        <f t="shared" si="474"/>
        <v>2029</v>
      </c>
      <c r="R282" s="44">
        <f t="shared" si="474"/>
        <v>2030</v>
      </c>
      <c r="S282" s="44">
        <f t="shared" si="474"/>
        <v>2031</v>
      </c>
      <c r="T282" s="44">
        <f t="shared" si="474"/>
        <v>2032</v>
      </c>
      <c r="U282" s="44">
        <f t="shared" si="474"/>
        <v>2033</v>
      </c>
      <c r="V282" s="44">
        <f t="shared" si="474"/>
        <v>2034</v>
      </c>
      <c r="W282" s="44">
        <f t="shared" si="474"/>
        <v>2035</v>
      </c>
      <c r="X282" s="44">
        <f t="shared" si="474"/>
        <v>2036</v>
      </c>
      <c r="Y282" s="44">
        <f t="shared" si="474"/>
        <v>2037</v>
      </c>
      <c r="Z282" s="44">
        <f t="shared" si="474"/>
        <v>2038</v>
      </c>
      <c r="AA282" s="44">
        <f t="shared" si="474"/>
        <v>2039</v>
      </c>
      <c r="AB282" s="44">
        <f t="shared" si="474"/>
        <v>2040</v>
      </c>
      <c r="AC282" s="44">
        <f t="shared" si="474"/>
        <v>2041</v>
      </c>
      <c r="AD282" s="44">
        <f t="shared" si="474"/>
        <v>2042</v>
      </c>
      <c r="AE282" s="44">
        <f t="shared" si="474"/>
        <v>2043</v>
      </c>
      <c r="AF282" s="44">
        <f t="shared" si="474"/>
        <v>2044</v>
      </c>
      <c r="AG282" s="44">
        <f t="shared" si="474"/>
        <v>2045</v>
      </c>
      <c r="AH282" s="44">
        <f t="shared" si="474"/>
        <v>2046</v>
      </c>
      <c r="AI282" s="44">
        <f t="shared" si="474"/>
        <v>2047</v>
      </c>
      <c r="AJ282" s="44">
        <f t="shared" si="474"/>
        <v>2048</v>
      </c>
      <c r="AK282" s="44">
        <f t="shared" si="474"/>
        <v>2049</v>
      </c>
      <c r="AL282" s="44">
        <f t="shared" si="474"/>
        <v>2050</v>
      </c>
    </row>
    <row r="283" spans="2:38" hidden="1" outlineLevel="1">
      <c r="C283" s="43" t="s">
        <v>83</v>
      </c>
      <c r="D283" s="39" t="str">
        <f>INDEX(Permanent!$B$2:$B$69,MATCH($D229&amp;" "&amp;$E229,Permanent!$D$2:$D$69,FALSE)+$P$25)</f>
        <v>Q1</v>
      </c>
      <c r="E283" s="39">
        <f>INDEX(Permanent!$C$2:$C$69,MATCH($D229&amp;" "&amp;$E229,Permanent!$D$2:$D$69,FALSE)+$P$25)</f>
        <v>2020</v>
      </c>
      <c r="F283" s="47" t="s">
        <v>25</v>
      </c>
      <c r="G283" s="18">
        <f>SUM(H283:AL283)</f>
        <v>0</v>
      </c>
      <c r="H283" s="18">
        <f>IFERROR(($P$27/$P$28)*12*H284,0)</f>
        <v>0</v>
      </c>
      <c r="I283" s="18">
        <f t="shared" ref="I283" si="475">IFERROR(($P$27/$P$28)*12*I284,0)</f>
        <v>0</v>
      </c>
      <c r="J283" s="18">
        <f t="shared" ref="J283" si="476">IFERROR(($P$27/$P$28)*12*J284,0)</f>
        <v>0</v>
      </c>
      <c r="K283" s="18">
        <f t="shared" ref="K283" si="477">IFERROR(($P$27/$P$28)*12*K284,0)</f>
        <v>0</v>
      </c>
      <c r="L283" s="18">
        <f t="shared" ref="L283" si="478">IFERROR(($P$27/$P$28)*12*L284,0)</f>
        <v>0</v>
      </c>
      <c r="M283" s="18">
        <f t="shared" ref="M283" si="479">IFERROR(($P$27/$P$28)*12*M284,0)</f>
        <v>0</v>
      </c>
      <c r="N283" s="18">
        <f t="shared" ref="N283" si="480">IFERROR(($P$27/$P$28)*12*N284,0)</f>
        <v>0</v>
      </c>
      <c r="O283" s="18">
        <f t="shared" ref="O283" si="481">IFERROR(($P$27/$P$28)*12*O284,0)</f>
        <v>0</v>
      </c>
      <c r="P283" s="18">
        <f t="shared" ref="P283" si="482">IFERROR(($P$27/$P$28)*12*P284,0)</f>
        <v>0</v>
      </c>
      <c r="Q283" s="18">
        <f t="shared" ref="Q283" si="483">IFERROR(($P$27/$P$28)*12*Q284,0)</f>
        <v>0</v>
      </c>
      <c r="R283" s="18">
        <f t="shared" ref="R283" si="484">IFERROR(($P$27/$P$28)*12*R284,0)</f>
        <v>0</v>
      </c>
      <c r="S283" s="18">
        <f t="shared" ref="S283" si="485">IFERROR(($P$27/$P$28)*12*S284,0)</f>
        <v>0</v>
      </c>
      <c r="T283" s="18">
        <f t="shared" ref="T283" si="486">IFERROR(($P$27/$P$28)*12*T284,0)</f>
        <v>0</v>
      </c>
      <c r="U283" s="18">
        <f t="shared" ref="U283" si="487">IFERROR(($P$27/$P$28)*12*U284,0)</f>
        <v>0</v>
      </c>
      <c r="V283" s="18">
        <f t="shared" ref="V283" si="488">IFERROR(($P$27/$P$28)*12*V284,0)</f>
        <v>0</v>
      </c>
      <c r="W283" s="18">
        <f t="shared" ref="W283" si="489">IFERROR(($P$27/$P$28)*12*W284,0)</f>
        <v>0</v>
      </c>
      <c r="X283" s="18">
        <f t="shared" ref="X283" si="490">IFERROR(($P$27/$P$28)*12*X284,0)</f>
        <v>0</v>
      </c>
      <c r="Y283" s="18">
        <f t="shared" ref="Y283" si="491">IFERROR(($P$27/$P$28)*12*Y284,0)</f>
        <v>0</v>
      </c>
      <c r="Z283" s="18">
        <f t="shared" ref="Z283" si="492">IFERROR(($P$27/$P$28)*12*Z284,0)</f>
        <v>0</v>
      </c>
      <c r="AA283" s="18">
        <f t="shared" ref="AA283" si="493">IFERROR(($P$27/$P$28)*12*AA284,0)</f>
        <v>0</v>
      </c>
      <c r="AB283" s="18">
        <f t="shared" ref="AB283" si="494">IFERROR(($P$27/$P$28)*12*AB284,0)</f>
        <v>0</v>
      </c>
      <c r="AC283" s="18">
        <f t="shared" ref="AC283" si="495">IFERROR(($P$27/$P$28)*12*AC284,0)</f>
        <v>0</v>
      </c>
      <c r="AD283" s="18">
        <f t="shared" ref="AD283" si="496">IFERROR(($P$27/$P$28)*12*AD284,0)</f>
        <v>0</v>
      </c>
      <c r="AE283" s="18">
        <f t="shared" ref="AE283" si="497">IFERROR(($P$27/$P$28)*12*AE284,0)</f>
        <v>0</v>
      </c>
      <c r="AF283" s="18">
        <f t="shared" ref="AF283" si="498">IFERROR(($P$27/$P$28)*12*AF284,0)</f>
        <v>0</v>
      </c>
      <c r="AG283" s="18">
        <f t="shared" ref="AG283" si="499">IFERROR(($P$27/$P$28)*12*AG284,0)</f>
        <v>0</v>
      </c>
      <c r="AH283" s="18">
        <f t="shared" ref="AH283" si="500">IFERROR(($P$27/$P$28)*12*AH284,0)</f>
        <v>0</v>
      </c>
      <c r="AI283" s="18">
        <f t="shared" ref="AI283" si="501">IFERROR(($P$27/$P$28)*12*AI284,0)</f>
        <v>0</v>
      </c>
      <c r="AJ283" s="18">
        <f t="shared" ref="AJ283" si="502">IFERROR(($P$27/$P$28)*12*AJ284,0)</f>
        <v>0</v>
      </c>
      <c r="AK283" s="18">
        <f t="shared" ref="AK283" si="503">IFERROR(($P$27/$P$28)*12*AK284,0)</f>
        <v>0</v>
      </c>
      <c r="AL283" s="18">
        <f t="shared" ref="AL283" si="504">IFERROR(($P$27/$P$28)*12*AL284,0)</f>
        <v>0</v>
      </c>
    </row>
    <row r="284" spans="2:38" hidden="1" outlineLevel="1">
      <c r="C284" s="57" t="s">
        <v>60</v>
      </c>
      <c r="D284" s="3"/>
      <c r="E284" s="3"/>
      <c r="F284" s="47" t="s">
        <v>109</v>
      </c>
      <c r="G284" s="42"/>
      <c r="H284" s="42">
        <f>IF(H282=$E283,INDEX(Permanent!$E$2:$E$5,MATCH($D283,Permanent!$B$2:$B$5,FALSE)),IF(H282&gt;$E283,1,0))</f>
        <v>1</v>
      </c>
      <c r="I284" s="42">
        <f>IF(I282=$E283,INDEX(Permanent!$E$2:$E$5,MATCH($D283,Permanent!$B$2:$B$5,FALSE)),IF(I282&gt;$E283,1,0))</f>
        <v>1</v>
      </c>
      <c r="J284" s="42">
        <f>IF(J282=$E283,INDEX(Permanent!$E$2:$E$5,MATCH($D283,Permanent!$B$2:$B$5,FALSE)),IF(J282&gt;$E283,1,0))</f>
        <v>1</v>
      </c>
      <c r="K284" s="42">
        <f>IF(K282=$E283,INDEX(Permanent!$E$2:$E$5,MATCH($D283,Permanent!$B$2:$B$5,FALSE)),IF(K282&gt;$E283,1,0))</f>
        <v>1</v>
      </c>
      <c r="L284" s="42">
        <f>IF(L282=$E283,INDEX(Permanent!$E$2:$E$5,MATCH($D283,Permanent!$B$2:$B$5,FALSE)),IF(L282&gt;$E283,1,0))</f>
        <v>1</v>
      </c>
      <c r="M284" s="42">
        <f>IF(M282=$E283,INDEX(Permanent!$E$2:$E$5,MATCH($D283,Permanent!$B$2:$B$5,FALSE)),IF(M282&gt;$E283,1,0))</f>
        <v>1</v>
      </c>
      <c r="N284" s="42">
        <f>IF(N282=$E283,INDEX(Permanent!$E$2:$E$5,MATCH($D283,Permanent!$B$2:$B$5,FALSE)),IF(N282&gt;$E283,1,0))</f>
        <v>1</v>
      </c>
      <c r="O284" s="42">
        <f>IF(O282=$E283,INDEX(Permanent!$E$2:$E$5,MATCH($D283,Permanent!$B$2:$B$5,FALSE)),IF(O282&gt;$E283,1,0))</f>
        <v>1</v>
      </c>
      <c r="P284" s="42">
        <f>IF(P282=$E283,INDEX(Permanent!$E$2:$E$5,MATCH($D283,Permanent!$B$2:$B$5,FALSE)),IF(P282&gt;$E283,1,0))</f>
        <v>1</v>
      </c>
      <c r="Q284" s="42">
        <f>IF(Q282=$E283,INDEX(Permanent!$E$2:$E$5,MATCH($D283,Permanent!$B$2:$B$5,FALSE)),IF(Q282&gt;$E283,1,0))</f>
        <v>1</v>
      </c>
      <c r="R284" s="42">
        <f>IF(R282=$E283,INDEX(Permanent!$E$2:$E$5,MATCH($D283,Permanent!$B$2:$B$5,FALSE)),IF(R282&gt;$E283,1,0))</f>
        <v>1</v>
      </c>
      <c r="S284" s="42">
        <f>IF(S282=$E283,INDEX(Permanent!$E$2:$E$5,MATCH($D283,Permanent!$B$2:$B$5,FALSE)),IF(S282&gt;$E283,1,0))</f>
        <v>1</v>
      </c>
      <c r="T284" s="42">
        <f>IF(T282=$E283,INDEX(Permanent!$E$2:$E$5,MATCH($D283,Permanent!$B$2:$B$5,FALSE)),IF(T282&gt;$E283,1,0))</f>
        <v>1</v>
      </c>
      <c r="U284" s="42">
        <f>IF(U282=$E283,INDEX(Permanent!$E$2:$E$5,MATCH($D283,Permanent!$B$2:$B$5,FALSE)),IF(U282&gt;$E283,1,0))</f>
        <v>1</v>
      </c>
      <c r="V284" s="42">
        <f>IF(V282=$E283,INDEX(Permanent!$E$2:$E$5,MATCH($D283,Permanent!$B$2:$B$5,FALSE)),IF(V282&gt;$E283,1,0))</f>
        <v>1</v>
      </c>
      <c r="W284" s="42">
        <f>IF(W282=$E283,INDEX(Permanent!$E$2:$E$5,MATCH($D283,Permanent!$B$2:$B$5,FALSE)),IF(W282&gt;$E283,1,0))</f>
        <v>1</v>
      </c>
      <c r="X284" s="42">
        <f>IF(X282=$E283,INDEX(Permanent!$E$2:$E$5,MATCH($D283,Permanent!$B$2:$B$5,FALSE)),IF(X282&gt;$E283,1,0))</f>
        <v>1</v>
      </c>
      <c r="Y284" s="42">
        <f>IF(Y282=$E283,INDEX(Permanent!$E$2:$E$5,MATCH($D283,Permanent!$B$2:$B$5,FALSE)),IF(Y282&gt;$E283,1,0))</f>
        <v>1</v>
      </c>
      <c r="Z284" s="42">
        <f>IF(Z282=$E283,INDEX(Permanent!$E$2:$E$5,MATCH($D283,Permanent!$B$2:$B$5,FALSE)),IF(Z282&gt;$E283,1,0))</f>
        <v>1</v>
      </c>
      <c r="AA284" s="42">
        <f>IF(AA282=$E283,INDEX(Permanent!$E$2:$E$5,MATCH($D283,Permanent!$B$2:$B$5,FALSE)),IF(AA282&gt;$E283,1,0))</f>
        <v>1</v>
      </c>
      <c r="AB284" s="42">
        <f>IF(AB282=$E283,INDEX(Permanent!$E$2:$E$5,MATCH($D283,Permanent!$B$2:$B$5,FALSE)),IF(AB282&gt;$E283,1,0))</f>
        <v>1</v>
      </c>
      <c r="AC284" s="42">
        <f>IF(AC282=$E283,INDEX(Permanent!$E$2:$E$5,MATCH($D283,Permanent!$B$2:$B$5,FALSE)),IF(AC282&gt;$E283,1,0))</f>
        <v>1</v>
      </c>
      <c r="AD284" s="42">
        <f>IF(AD282=$E283,INDEX(Permanent!$E$2:$E$5,MATCH($D283,Permanent!$B$2:$B$5,FALSE)),IF(AD282&gt;$E283,1,0))</f>
        <v>1</v>
      </c>
      <c r="AE284" s="42">
        <f>IF(AE282=$E283,INDEX(Permanent!$E$2:$E$5,MATCH($D283,Permanent!$B$2:$B$5,FALSE)),IF(AE282&gt;$E283,1,0))</f>
        <v>1</v>
      </c>
      <c r="AF284" s="42">
        <f>IF(AF282=$E283,INDEX(Permanent!$E$2:$E$5,MATCH($D283,Permanent!$B$2:$B$5,FALSE)),IF(AF282&gt;$E283,1,0))</f>
        <v>1</v>
      </c>
      <c r="AG284" s="42">
        <f>IF(AG282=$E283,INDEX(Permanent!$E$2:$E$5,MATCH($D283,Permanent!$B$2:$B$5,FALSE)),IF(AG282&gt;$E283,1,0))</f>
        <v>1</v>
      </c>
      <c r="AH284" s="42">
        <f>IF(AH282=$E283,INDEX(Permanent!$E$2:$E$5,MATCH($D283,Permanent!$B$2:$B$5,FALSE)),IF(AH282&gt;$E283,1,0))</f>
        <v>1</v>
      </c>
      <c r="AI284" s="42">
        <f>IF(AI282=$E283,INDEX(Permanent!$E$2:$E$5,MATCH($D283,Permanent!$B$2:$B$5,FALSE)),IF(AI282&gt;$E283,1,0))</f>
        <v>1</v>
      </c>
      <c r="AJ284" s="42">
        <f>IF(AJ282=$E283,INDEX(Permanent!$E$2:$E$5,MATCH($D283,Permanent!$B$2:$B$5,FALSE)),IF(AJ282&gt;$E283,1,0))</f>
        <v>1</v>
      </c>
      <c r="AK284" s="42">
        <f>IF(AK282=$E283,INDEX(Permanent!$E$2:$E$5,MATCH($D283,Permanent!$B$2:$B$5,FALSE)),IF(AK282&gt;$E283,1,0))</f>
        <v>1</v>
      </c>
      <c r="AL284" s="42">
        <f>IF(AL282=$E283,INDEX(Permanent!$E$2:$E$5,MATCH($D283,Permanent!$B$2:$B$5,FALSE)),IF(AL282&gt;$E283,1,0))</f>
        <v>1</v>
      </c>
    </row>
    <row r="285" spans="2:38" hidden="1" outlineLevel="1">
      <c r="C285" s="43" t="s">
        <v>85</v>
      </c>
      <c r="D285" s="39" t="str">
        <f>INDEX(Permanent!$B$2:$B$69,MATCH(D283&amp;" "&amp;E283,Permanent!$D$2:$D$69,FALSE)+$P$36+ROUND($P$28/3,0))</f>
        <v>Q1</v>
      </c>
      <c r="E285" s="39">
        <f>INDEX(Permanent!$C$2:$C$69,MATCH(D283&amp;" "&amp;E283,Permanent!$D$2:$D$69,FALSE)+$P$36+ROUND($P$28/3,0))</f>
        <v>2020</v>
      </c>
      <c r="F285" s="47" t="s">
        <v>25</v>
      </c>
      <c r="G285" s="18">
        <f>SUM(H285:AL285)</f>
        <v>0</v>
      </c>
      <c r="H285" s="18">
        <f>IFERROR(($P$38/$P$39)*12*H286,0)</f>
        <v>0</v>
      </c>
      <c r="I285" s="18">
        <f t="shared" ref="I285" si="505">IFERROR(($P$38/$P$39)*12*I286,0)</f>
        <v>0</v>
      </c>
      <c r="J285" s="18">
        <f t="shared" ref="J285" si="506">IFERROR(($P$38/$P$39)*12*J286,0)</f>
        <v>0</v>
      </c>
      <c r="K285" s="18">
        <f t="shared" ref="K285" si="507">IFERROR(($P$38/$P$39)*12*K286,0)</f>
        <v>0</v>
      </c>
      <c r="L285" s="18">
        <f t="shared" ref="L285" si="508">IFERROR(($P$38/$P$39)*12*L286,0)</f>
        <v>0</v>
      </c>
      <c r="M285" s="18">
        <f t="shared" ref="M285" si="509">IFERROR(($P$38/$P$39)*12*M286,0)</f>
        <v>0</v>
      </c>
      <c r="N285" s="18">
        <f t="shared" ref="N285" si="510">IFERROR(($P$38/$P$39)*12*N286,0)</f>
        <v>0</v>
      </c>
      <c r="O285" s="18">
        <f t="shared" ref="O285" si="511">IFERROR(($P$38/$P$39)*12*O286,0)</f>
        <v>0</v>
      </c>
      <c r="P285" s="18">
        <f t="shared" ref="P285" si="512">IFERROR(($P$38/$P$39)*12*P286,0)</f>
        <v>0</v>
      </c>
      <c r="Q285" s="18">
        <f t="shared" ref="Q285" si="513">IFERROR(($P$38/$P$39)*12*Q286,0)</f>
        <v>0</v>
      </c>
      <c r="R285" s="18">
        <f t="shared" ref="R285" si="514">IFERROR(($P$38/$P$39)*12*R286,0)</f>
        <v>0</v>
      </c>
      <c r="S285" s="18">
        <f t="shared" ref="S285" si="515">IFERROR(($P$38/$P$39)*12*S286,0)</f>
        <v>0</v>
      </c>
      <c r="T285" s="18">
        <f t="shared" ref="T285" si="516">IFERROR(($P$38/$P$39)*12*T286,0)</f>
        <v>0</v>
      </c>
      <c r="U285" s="18">
        <f t="shared" ref="U285" si="517">IFERROR(($P$38/$P$39)*12*U286,0)</f>
        <v>0</v>
      </c>
      <c r="V285" s="18">
        <f t="shared" ref="V285" si="518">IFERROR(($P$38/$P$39)*12*V286,0)</f>
        <v>0</v>
      </c>
      <c r="W285" s="18">
        <f t="shared" ref="W285" si="519">IFERROR(($P$38/$P$39)*12*W286,0)</f>
        <v>0</v>
      </c>
      <c r="X285" s="18">
        <f t="shared" ref="X285" si="520">IFERROR(($P$38/$P$39)*12*X286,0)</f>
        <v>0</v>
      </c>
      <c r="Y285" s="18">
        <f t="shared" ref="Y285" si="521">IFERROR(($P$38/$P$39)*12*Y286,0)</f>
        <v>0</v>
      </c>
      <c r="Z285" s="18">
        <f t="shared" ref="Z285" si="522">IFERROR(($P$38/$P$39)*12*Z286,0)</f>
        <v>0</v>
      </c>
      <c r="AA285" s="18">
        <f t="shared" ref="AA285" si="523">IFERROR(($P$38/$P$39)*12*AA286,0)</f>
        <v>0</v>
      </c>
      <c r="AB285" s="18">
        <f t="shared" ref="AB285" si="524">IFERROR(($P$38/$P$39)*12*AB286,0)</f>
        <v>0</v>
      </c>
      <c r="AC285" s="18">
        <f t="shared" ref="AC285" si="525">IFERROR(($P$38/$P$39)*12*AC286,0)</f>
        <v>0</v>
      </c>
      <c r="AD285" s="18">
        <f t="shared" ref="AD285" si="526">IFERROR(($P$38/$P$39)*12*AD286,0)</f>
        <v>0</v>
      </c>
      <c r="AE285" s="18">
        <f t="shared" ref="AE285" si="527">IFERROR(($P$38/$P$39)*12*AE286,0)</f>
        <v>0</v>
      </c>
      <c r="AF285" s="18">
        <f t="shared" ref="AF285" si="528">IFERROR(($P$38/$P$39)*12*AF286,0)</f>
        <v>0</v>
      </c>
      <c r="AG285" s="18">
        <f t="shared" ref="AG285" si="529">IFERROR(($P$38/$P$39)*12*AG286,0)</f>
        <v>0</v>
      </c>
      <c r="AH285" s="18">
        <f t="shared" ref="AH285" si="530">IFERROR(($P$38/$P$39)*12*AH286,0)</f>
        <v>0</v>
      </c>
      <c r="AI285" s="18">
        <f t="shared" ref="AI285" si="531">IFERROR(($P$38/$P$39)*12*AI286,0)</f>
        <v>0</v>
      </c>
      <c r="AJ285" s="18">
        <f t="shared" ref="AJ285" si="532">IFERROR(($P$38/$P$39)*12*AJ286,0)</f>
        <v>0</v>
      </c>
      <c r="AK285" s="18">
        <f t="shared" ref="AK285" si="533">IFERROR(($P$38/$P$39)*12*AK286,0)</f>
        <v>0</v>
      </c>
      <c r="AL285" s="18">
        <f t="shared" ref="AL285" si="534">IFERROR(($P$38/$P$39)*12*AL286,0)</f>
        <v>0</v>
      </c>
    </row>
    <row r="286" spans="2:38" hidden="1" outlineLevel="1">
      <c r="C286" s="57" t="s">
        <v>60</v>
      </c>
      <c r="D286" s="3"/>
      <c r="E286" s="3"/>
      <c r="F286" s="47" t="s">
        <v>109</v>
      </c>
      <c r="G286" s="42"/>
      <c r="H286" s="42">
        <f>IF(H282=$E285,INDEX(Permanent!$E$2:$E$5,MATCH($D285,Permanent!$B$2:$B$5,FALSE)),IF(H282&gt;$E285,1,0))</f>
        <v>1</v>
      </c>
      <c r="I286" s="42">
        <f>IF(I282=$E285,INDEX(Permanent!$E$2:$E$5,MATCH($D285,Permanent!$B$2:$B$5,FALSE)),IF(I282&gt;$E285,1,0))</f>
        <v>1</v>
      </c>
      <c r="J286" s="42">
        <f>IF(J282=$E285,INDEX(Permanent!$E$2:$E$5,MATCH($D285,Permanent!$B$2:$B$5,FALSE)),IF(J282&gt;$E285,1,0))</f>
        <v>1</v>
      </c>
      <c r="K286" s="42">
        <f>IF(K282=$E285,INDEX(Permanent!$E$2:$E$5,MATCH($D285,Permanent!$B$2:$B$5,FALSE)),IF(K282&gt;$E285,1,0))</f>
        <v>1</v>
      </c>
      <c r="L286" s="42">
        <f>IF(L282=$E285,INDEX(Permanent!$E$2:$E$5,MATCH($D285,Permanent!$B$2:$B$5,FALSE)),IF(L282&gt;$E285,1,0))</f>
        <v>1</v>
      </c>
      <c r="M286" s="42">
        <f>IF(M282=$E285,INDEX(Permanent!$E$2:$E$5,MATCH($D285,Permanent!$B$2:$B$5,FALSE)),IF(M282&gt;$E285,1,0))</f>
        <v>1</v>
      </c>
      <c r="N286" s="42">
        <f>IF(N282=$E285,INDEX(Permanent!$E$2:$E$5,MATCH($D285,Permanent!$B$2:$B$5,FALSE)),IF(N282&gt;$E285,1,0))</f>
        <v>1</v>
      </c>
      <c r="O286" s="42">
        <f>IF(O282=$E285,INDEX(Permanent!$E$2:$E$5,MATCH($D285,Permanent!$B$2:$B$5,FALSE)),IF(O282&gt;$E285,1,0))</f>
        <v>1</v>
      </c>
      <c r="P286" s="42">
        <f>IF(P282=$E285,INDEX(Permanent!$E$2:$E$5,MATCH($D285,Permanent!$B$2:$B$5,FALSE)),IF(P282&gt;$E285,1,0))</f>
        <v>1</v>
      </c>
      <c r="Q286" s="42">
        <f>IF(Q282=$E285,INDEX(Permanent!$E$2:$E$5,MATCH($D285,Permanent!$B$2:$B$5,FALSE)),IF(Q282&gt;$E285,1,0))</f>
        <v>1</v>
      </c>
      <c r="R286" s="42">
        <f>IF(R282=$E285,INDEX(Permanent!$E$2:$E$5,MATCH($D285,Permanent!$B$2:$B$5,FALSE)),IF(R282&gt;$E285,1,0))</f>
        <v>1</v>
      </c>
      <c r="S286" s="42">
        <f>IF(S282=$E285,INDEX(Permanent!$E$2:$E$5,MATCH($D285,Permanent!$B$2:$B$5,FALSE)),IF(S282&gt;$E285,1,0))</f>
        <v>1</v>
      </c>
      <c r="T286" s="42">
        <f>IF(T282=$E285,INDEX(Permanent!$E$2:$E$5,MATCH($D285,Permanent!$B$2:$B$5,FALSE)),IF(T282&gt;$E285,1,0))</f>
        <v>1</v>
      </c>
      <c r="U286" s="42">
        <f>IF(U282=$E285,INDEX(Permanent!$E$2:$E$5,MATCH($D285,Permanent!$B$2:$B$5,FALSE)),IF(U282&gt;$E285,1,0))</f>
        <v>1</v>
      </c>
      <c r="V286" s="42">
        <f>IF(V282=$E285,INDEX(Permanent!$E$2:$E$5,MATCH($D285,Permanent!$B$2:$B$5,FALSE)),IF(V282&gt;$E285,1,0))</f>
        <v>1</v>
      </c>
      <c r="W286" s="42">
        <f>IF(W282=$E285,INDEX(Permanent!$E$2:$E$5,MATCH($D285,Permanent!$B$2:$B$5,FALSE)),IF(W282&gt;$E285,1,0))</f>
        <v>1</v>
      </c>
      <c r="X286" s="42">
        <f>IF(X282=$E285,INDEX(Permanent!$E$2:$E$5,MATCH($D285,Permanent!$B$2:$B$5,FALSE)),IF(X282&gt;$E285,1,0))</f>
        <v>1</v>
      </c>
      <c r="Y286" s="42">
        <f>IF(Y282=$E285,INDEX(Permanent!$E$2:$E$5,MATCH($D285,Permanent!$B$2:$B$5,FALSE)),IF(Y282&gt;$E285,1,0))</f>
        <v>1</v>
      </c>
      <c r="Z286" s="42">
        <f>IF(Z282=$E285,INDEX(Permanent!$E$2:$E$5,MATCH($D285,Permanent!$B$2:$B$5,FALSE)),IF(Z282&gt;$E285,1,0))</f>
        <v>1</v>
      </c>
      <c r="AA286" s="42">
        <f>IF(AA282=$E285,INDEX(Permanent!$E$2:$E$5,MATCH($D285,Permanent!$B$2:$B$5,FALSE)),IF(AA282&gt;$E285,1,0))</f>
        <v>1</v>
      </c>
      <c r="AB286" s="42">
        <f>IF(AB282=$E285,INDEX(Permanent!$E$2:$E$5,MATCH($D285,Permanent!$B$2:$B$5,FALSE)),IF(AB282&gt;$E285,1,0))</f>
        <v>1</v>
      </c>
      <c r="AC286" s="42">
        <f>IF(AC282=$E285,INDEX(Permanent!$E$2:$E$5,MATCH($D285,Permanent!$B$2:$B$5,FALSE)),IF(AC282&gt;$E285,1,0))</f>
        <v>1</v>
      </c>
      <c r="AD286" s="42">
        <f>IF(AD282=$E285,INDEX(Permanent!$E$2:$E$5,MATCH($D285,Permanent!$B$2:$B$5,FALSE)),IF(AD282&gt;$E285,1,0))</f>
        <v>1</v>
      </c>
      <c r="AE286" s="42">
        <f>IF(AE282=$E285,INDEX(Permanent!$E$2:$E$5,MATCH($D285,Permanent!$B$2:$B$5,FALSE)),IF(AE282&gt;$E285,1,0))</f>
        <v>1</v>
      </c>
      <c r="AF286" s="42">
        <f>IF(AF282=$E285,INDEX(Permanent!$E$2:$E$5,MATCH($D285,Permanent!$B$2:$B$5,FALSE)),IF(AF282&gt;$E285,1,0))</f>
        <v>1</v>
      </c>
      <c r="AG286" s="42">
        <f>IF(AG282=$E285,INDEX(Permanent!$E$2:$E$5,MATCH($D285,Permanent!$B$2:$B$5,FALSE)),IF(AG282&gt;$E285,1,0))</f>
        <v>1</v>
      </c>
      <c r="AH286" s="42">
        <f>IF(AH282=$E285,INDEX(Permanent!$E$2:$E$5,MATCH($D285,Permanent!$B$2:$B$5,FALSE)),IF(AH282&gt;$E285,1,0))</f>
        <v>1</v>
      </c>
      <c r="AI286" s="42">
        <f>IF(AI282=$E285,INDEX(Permanent!$E$2:$E$5,MATCH($D285,Permanent!$B$2:$B$5,FALSE)),IF(AI282&gt;$E285,1,0))</f>
        <v>1</v>
      </c>
      <c r="AJ286" s="42">
        <f>IF(AJ282=$E285,INDEX(Permanent!$E$2:$E$5,MATCH($D285,Permanent!$B$2:$B$5,FALSE)),IF(AJ282&gt;$E285,1,0))</f>
        <v>1</v>
      </c>
      <c r="AK286" s="42">
        <f>IF(AK282=$E285,INDEX(Permanent!$E$2:$E$5,MATCH($D285,Permanent!$B$2:$B$5,FALSE)),IF(AK282&gt;$E285,1,0))</f>
        <v>1</v>
      </c>
      <c r="AL286" s="42">
        <f>IF(AL282=$E285,INDEX(Permanent!$E$2:$E$5,MATCH($D285,Permanent!$B$2:$B$5,FALSE)),IF(AL282&gt;$E285,1,0))</f>
        <v>1</v>
      </c>
    </row>
    <row r="287" spans="2:38" hidden="1" outlineLevel="1">
      <c r="C287" s="43" t="s">
        <v>203</v>
      </c>
      <c r="D287" s="3"/>
      <c r="E287" s="3"/>
      <c r="F287" s="47" t="s">
        <v>46</v>
      </c>
      <c r="G287" s="18">
        <f>SUM(H287:AL287)</f>
        <v>0</v>
      </c>
      <c r="H287" s="62">
        <f t="shared" ref="H287:AL287" si="535">IFERROR(H288/$G288*$P$33,0)</f>
        <v>0</v>
      </c>
      <c r="I287" s="62">
        <f t="shared" si="535"/>
        <v>0</v>
      </c>
      <c r="J287" s="62">
        <f t="shared" si="535"/>
        <v>0</v>
      </c>
      <c r="K287" s="62">
        <f t="shared" si="535"/>
        <v>0</v>
      </c>
      <c r="L287" s="62">
        <f t="shared" si="535"/>
        <v>0</v>
      </c>
      <c r="M287" s="62">
        <f t="shared" si="535"/>
        <v>0</v>
      </c>
      <c r="N287" s="62">
        <f t="shared" si="535"/>
        <v>0</v>
      </c>
      <c r="O287" s="62">
        <f t="shared" si="535"/>
        <v>0</v>
      </c>
      <c r="P287" s="62">
        <f t="shared" si="535"/>
        <v>0</v>
      </c>
      <c r="Q287" s="62">
        <f t="shared" si="535"/>
        <v>0</v>
      </c>
      <c r="R287" s="62">
        <f t="shared" si="535"/>
        <v>0</v>
      </c>
      <c r="S287" s="62">
        <f t="shared" si="535"/>
        <v>0</v>
      </c>
      <c r="T287" s="62">
        <f t="shared" si="535"/>
        <v>0</v>
      </c>
      <c r="U287" s="62">
        <f t="shared" si="535"/>
        <v>0</v>
      </c>
      <c r="V287" s="62">
        <f t="shared" si="535"/>
        <v>0</v>
      </c>
      <c r="W287" s="62">
        <f t="shared" si="535"/>
        <v>0</v>
      </c>
      <c r="X287" s="62">
        <f t="shared" si="535"/>
        <v>0</v>
      </c>
      <c r="Y287" s="62">
        <f t="shared" si="535"/>
        <v>0</v>
      </c>
      <c r="Z287" s="62">
        <f t="shared" si="535"/>
        <v>0</v>
      </c>
      <c r="AA287" s="62">
        <f t="shared" si="535"/>
        <v>0</v>
      </c>
      <c r="AB287" s="62">
        <f t="shared" si="535"/>
        <v>0</v>
      </c>
      <c r="AC287" s="62">
        <f t="shared" si="535"/>
        <v>0</v>
      </c>
      <c r="AD287" s="62">
        <f t="shared" si="535"/>
        <v>0</v>
      </c>
      <c r="AE287" s="62">
        <f t="shared" si="535"/>
        <v>0</v>
      </c>
      <c r="AF287" s="62">
        <f t="shared" si="535"/>
        <v>0</v>
      </c>
      <c r="AG287" s="62">
        <f t="shared" si="535"/>
        <v>0</v>
      </c>
      <c r="AH287" s="62">
        <f t="shared" si="535"/>
        <v>0</v>
      </c>
      <c r="AI287" s="62">
        <f t="shared" si="535"/>
        <v>0</v>
      </c>
      <c r="AJ287" s="62">
        <f t="shared" si="535"/>
        <v>0</v>
      </c>
      <c r="AK287" s="62">
        <f t="shared" si="535"/>
        <v>0</v>
      </c>
      <c r="AL287" s="62">
        <f t="shared" si="535"/>
        <v>0</v>
      </c>
    </row>
    <row r="288" spans="2:38" hidden="1" outlineLevel="1">
      <c r="C288" s="57" t="s">
        <v>204</v>
      </c>
      <c r="D288" s="39" t="str">
        <f>INDEX(Permanent!$B$2:$B$69,MATCH(D290&amp;" "&amp;E290,Permanent!$D$2:$D$69,FALSE)-$P$30)</f>
        <v>Q1</v>
      </c>
      <c r="E288" s="39">
        <f>INDEX(Permanent!$C$2:$C$69,MATCH(D290&amp;" "&amp;E290,Permanent!$D$2:$D$69,FALSE)-$P$30)</f>
        <v>2020</v>
      </c>
      <c r="F288" s="47" t="s">
        <v>109</v>
      </c>
      <c r="G288" s="18">
        <f>SUM(H288:AL288)</f>
        <v>1</v>
      </c>
      <c r="H288" s="42">
        <f>IF(H282=$E288,INDEX(Permanent!$E$2:$E$5,MATCH($D288,Permanent!$B$2:$B$5,FALSE)),IF(AND(H282&gt;$E288,K289&gt;0),1,0))</f>
        <v>1</v>
      </c>
      <c r="I288" s="42">
        <f>IF(I282=$E288,INDEX(Permanent!$E$2:$E$5,MATCH($D288,Permanent!$B$2:$B$5,FALSE)),IF(AND(I282&gt;$E288,L289&gt;0),1,0))</f>
        <v>0</v>
      </c>
      <c r="J288" s="42">
        <f>IF(J282=$E288,INDEX(Permanent!$E$2:$E$5,MATCH($D288,Permanent!$B$2:$B$5,FALSE)),IF(AND(J282&gt;$E288,M289&gt;0),1,0))</f>
        <v>0</v>
      </c>
      <c r="K288" s="42">
        <f>IF(K282=$E288,INDEX(Permanent!$E$2:$E$5,MATCH($D288,Permanent!$B$2:$B$5,FALSE)),IF(AND(K282&gt;$E288,N289&gt;0),1,0))</f>
        <v>0</v>
      </c>
      <c r="L288" s="42">
        <f>IF(L282=$E288,INDEX(Permanent!$E$2:$E$5,MATCH($D288,Permanent!$B$2:$B$5,FALSE)),IF(AND(L282&gt;$E288,O289&gt;0),1,0))</f>
        <v>0</v>
      </c>
      <c r="M288" s="42">
        <f>IF(M282=$E288,INDEX(Permanent!$E$2:$E$5,MATCH($D288,Permanent!$B$2:$B$5,FALSE)),IF(AND(M282&gt;$E288,P289&gt;0),1,0))</f>
        <v>0</v>
      </c>
      <c r="N288" s="42">
        <f>IF(N282=$E288,INDEX(Permanent!$E$2:$E$5,MATCH($D288,Permanent!$B$2:$B$5,FALSE)),IF(AND(N282&gt;$E288,Q289&gt;0),1,0))</f>
        <v>0</v>
      </c>
      <c r="O288" s="42">
        <f>IF(O282=$E288,INDEX(Permanent!$E$2:$E$5,MATCH($D288,Permanent!$B$2:$B$5,FALSE)),IF(AND(O282&gt;$E288,R289&gt;0),1,0))</f>
        <v>0</v>
      </c>
      <c r="P288" s="42">
        <f>IF(P282=$E288,INDEX(Permanent!$E$2:$E$5,MATCH($D288,Permanent!$B$2:$B$5,FALSE)),IF(AND(P282&gt;$E288,S289&gt;0),1,0))</f>
        <v>0</v>
      </c>
      <c r="Q288" s="42">
        <f>IF(Q282=$E288,INDEX(Permanent!$E$2:$E$5,MATCH($D288,Permanent!$B$2:$B$5,FALSE)),IF(AND(Q282&gt;$E288,T289&gt;0),1,0))</f>
        <v>0</v>
      </c>
      <c r="R288" s="42">
        <f>IF(R282=$E288,INDEX(Permanent!$E$2:$E$5,MATCH($D288,Permanent!$B$2:$B$5,FALSE)),IF(AND(R282&gt;$E288,U289&gt;0),1,0))</f>
        <v>0</v>
      </c>
      <c r="S288" s="42">
        <f>IF(S282=$E288,INDEX(Permanent!$E$2:$E$5,MATCH($D288,Permanent!$B$2:$B$5,FALSE)),IF(AND(S282&gt;$E288,V289&gt;0),1,0))</f>
        <v>0</v>
      </c>
      <c r="T288" s="42">
        <f>IF(T282=$E288,INDEX(Permanent!$E$2:$E$5,MATCH($D288,Permanent!$B$2:$B$5,FALSE)),IF(AND(T282&gt;$E288,W289&gt;0),1,0))</f>
        <v>0</v>
      </c>
      <c r="U288" s="42">
        <f>IF(U282=$E288,INDEX(Permanent!$E$2:$E$5,MATCH($D288,Permanent!$B$2:$B$5,FALSE)),IF(AND(U282&gt;$E288,X289&gt;0),1,0))</f>
        <v>0</v>
      </c>
      <c r="V288" s="42">
        <f>IF(V282=$E288,INDEX(Permanent!$E$2:$E$5,MATCH($D288,Permanent!$B$2:$B$5,FALSE)),IF(AND(V282&gt;$E288,Y289&gt;0),1,0))</f>
        <v>0</v>
      </c>
      <c r="W288" s="42">
        <f>IF(W282=$E288,INDEX(Permanent!$E$2:$E$5,MATCH($D288,Permanent!$B$2:$B$5,FALSE)),IF(AND(W282&gt;$E288,Z289&gt;0),1,0))</f>
        <v>0</v>
      </c>
      <c r="X288" s="42">
        <f>IF(X282=$E288,INDEX(Permanent!$E$2:$E$5,MATCH($D288,Permanent!$B$2:$B$5,FALSE)),IF(AND(X282&gt;$E288,AA289&gt;0),1,0))</f>
        <v>0</v>
      </c>
      <c r="Y288" s="42">
        <f>IF(Y282=$E288,INDEX(Permanent!$E$2:$E$5,MATCH($D288,Permanent!$B$2:$B$5,FALSE)),IF(AND(Y282&gt;$E288,AB289&gt;0),1,0))</f>
        <v>0</v>
      </c>
      <c r="Z288" s="42">
        <f>IF(Z282=$E288,INDEX(Permanent!$E$2:$E$5,MATCH($D288,Permanent!$B$2:$B$5,FALSE)),IF(AND(Z282&gt;$E288,AC289&gt;0),1,0))</f>
        <v>0</v>
      </c>
      <c r="AA288" s="42">
        <f>IF(AA282=$E288,INDEX(Permanent!$E$2:$E$5,MATCH($D288,Permanent!$B$2:$B$5,FALSE)),IF(AND(AA282&gt;$E288,AD289&gt;0),1,0))</f>
        <v>0</v>
      </c>
      <c r="AB288" s="42">
        <f>IF(AB282=$E288,INDEX(Permanent!$E$2:$E$5,MATCH($D288,Permanent!$B$2:$B$5,FALSE)),IF(AND(AB282&gt;$E288,AE289&gt;0),1,0))</f>
        <v>0</v>
      </c>
      <c r="AC288" s="42">
        <f>IF(AC282=$E288,INDEX(Permanent!$E$2:$E$5,MATCH($D288,Permanent!$B$2:$B$5,FALSE)),IF(AND(AC282&gt;$E288,AF289&gt;0),1,0))</f>
        <v>0</v>
      </c>
      <c r="AD288" s="42">
        <f>IF(AD282=$E288,INDEX(Permanent!$E$2:$E$5,MATCH($D288,Permanent!$B$2:$B$5,FALSE)),IF(AND(AD282&gt;$E288,AG289&gt;0),1,0))</f>
        <v>0</v>
      </c>
      <c r="AE288" s="42">
        <f>IF(AE282=$E288,INDEX(Permanent!$E$2:$E$5,MATCH($D288,Permanent!$B$2:$B$5,FALSE)),IF(AND(AE282&gt;$E288,AH289&gt;0),1,0))</f>
        <v>0</v>
      </c>
      <c r="AF288" s="42">
        <f>IF(AF282=$E288,INDEX(Permanent!$E$2:$E$5,MATCH($D288,Permanent!$B$2:$B$5,FALSE)),IF(AND(AF282&gt;$E288,AI289&gt;0),1,0))</f>
        <v>0</v>
      </c>
      <c r="AG288" s="42">
        <f>IF(AG282=$E288,INDEX(Permanent!$E$2:$E$5,MATCH($D288,Permanent!$B$2:$B$5,FALSE)),IF(AND(AG282&gt;$E288,AJ289&gt;0),1,0))</f>
        <v>0</v>
      </c>
      <c r="AH288" s="42">
        <f>IF(AH282=$E288,INDEX(Permanent!$E$2:$E$5,MATCH($D288,Permanent!$B$2:$B$5,FALSE)),IF(AND(AH282&gt;$E288,AK289&gt;0),1,0))</f>
        <v>0</v>
      </c>
      <c r="AI288" s="42">
        <f>IF(AI282=$E288,INDEX(Permanent!$E$2:$E$5,MATCH($D288,Permanent!$B$2:$B$5,FALSE)),IF(AND(AI282&gt;$E288,AL289&gt;0),1,0))</f>
        <v>0</v>
      </c>
      <c r="AJ288" s="42">
        <f>IF(AJ282=$E288,INDEX(Permanent!$E$2:$E$5,MATCH($D288,Permanent!$B$2:$B$5,FALSE)),IF(AND(AJ282&gt;$E288,AM289&gt;0),1,0))</f>
        <v>0</v>
      </c>
      <c r="AK288" s="42">
        <f>IF(AK282=$E288,INDEX(Permanent!$E$2:$E$5,MATCH($D288,Permanent!$B$2:$B$5,FALSE)),IF(AND(AK282&gt;$E288,AN289&gt;0),1,0))</f>
        <v>0</v>
      </c>
      <c r="AL288" s="42">
        <f>IF(AL282=$E288,INDEX(Permanent!$E$2:$E$5,MATCH($D288,Permanent!$B$2:$B$5,FALSE)),IF(AND(AL282&gt;$E288,AO289&gt;0),1,0))</f>
        <v>0</v>
      </c>
    </row>
    <row r="289" spans="3:38" hidden="1" outlineLevel="1">
      <c r="C289" s="43" t="s">
        <v>195</v>
      </c>
      <c r="D289" s="3"/>
      <c r="E289" s="3"/>
      <c r="F289" s="47" t="s">
        <v>88</v>
      </c>
      <c r="G289" s="18">
        <f>SUM(H289:AL289)</f>
        <v>0</v>
      </c>
      <c r="H289" s="18">
        <f>H292*350/1000</f>
        <v>0</v>
      </c>
      <c r="I289" s="18">
        <f>MIN($P$45-SUM($H289:H289),I292*350/1000)</f>
        <v>0</v>
      </c>
      <c r="J289" s="18">
        <f>MIN($P$45-SUM($H289:I289),J292*350/1000)</f>
        <v>0</v>
      </c>
      <c r="K289" s="18">
        <f>MIN($P$45-SUM($H289:J289),K292*350/1000)</f>
        <v>0</v>
      </c>
      <c r="L289" s="18">
        <f>MIN($P$45-SUM($H289:K289),L292*350/1000)</f>
        <v>0</v>
      </c>
      <c r="M289" s="18">
        <f>MIN($P$45-SUM($H289:L289),M292*350/1000)</f>
        <v>0</v>
      </c>
      <c r="N289" s="18">
        <f>MIN($P$45-SUM($H289:M289),N292*350/1000)</f>
        <v>0</v>
      </c>
      <c r="O289" s="18">
        <f>MIN($P$45-SUM($H289:N289),O292*350/1000)</f>
        <v>0</v>
      </c>
      <c r="P289" s="18">
        <f>MIN($P$45-SUM($H289:O289),P292*350/1000)</f>
        <v>0</v>
      </c>
      <c r="Q289" s="18">
        <f>MIN($P$45-SUM($H289:P289),Q292*350/1000)</f>
        <v>0</v>
      </c>
      <c r="R289" s="18">
        <f>MIN($P$45-SUM($H289:Q289),R292*350/1000)</f>
        <v>0</v>
      </c>
      <c r="S289" s="18">
        <f>MIN($P$45-SUM($H289:R289),S292*350/1000)</f>
        <v>0</v>
      </c>
      <c r="T289" s="18">
        <f>MIN($P$45-SUM($H289:S289),T292*350/1000)</f>
        <v>0</v>
      </c>
      <c r="U289" s="18">
        <f>MIN($P$45-SUM($H289:T289),U292*350/1000)</f>
        <v>0</v>
      </c>
      <c r="V289" s="18">
        <f>MIN($P$45-SUM($H289:U289),V292*350/1000)</f>
        <v>0</v>
      </c>
      <c r="W289" s="18">
        <f>MIN($P$45-SUM($H289:V289),W292*350/1000)</f>
        <v>0</v>
      </c>
      <c r="X289" s="18">
        <f>MIN($P$45-SUM($H289:W289),X292*350/1000)</f>
        <v>0</v>
      </c>
      <c r="Y289" s="18">
        <f>MIN($P$45-SUM($H289:X289),Y292*350/1000)</f>
        <v>0</v>
      </c>
      <c r="Z289" s="18">
        <f>MIN($P$45-SUM($H289:Y289),Z292*350/1000)</f>
        <v>0</v>
      </c>
      <c r="AA289" s="18">
        <f>MIN($P$45-SUM($H289:Z289),AA292*350/1000)</f>
        <v>0</v>
      </c>
      <c r="AB289" s="18">
        <f>MIN($P$45-SUM($H289:AA289),AB292*350/1000)</f>
        <v>0</v>
      </c>
      <c r="AC289" s="18">
        <f>MIN($P$45-SUM($H289:AB289),AC292*350/1000)</f>
        <v>0</v>
      </c>
      <c r="AD289" s="18">
        <f>MIN($P$45-SUM($H289:AC289),AD292*350/1000)</f>
        <v>0</v>
      </c>
      <c r="AE289" s="18">
        <f>MIN($P$45-SUM($H289:AD289),AE292*350/1000)</f>
        <v>0</v>
      </c>
      <c r="AF289" s="18">
        <f>MIN($P$45-SUM($H289:AE289),AF292*350/1000)</f>
        <v>0</v>
      </c>
      <c r="AG289" s="18">
        <f>MIN($P$45-SUM($H289:AF289),AG292*350/1000)</f>
        <v>0</v>
      </c>
      <c r="AH289" s="18">
        <f>MIN($P$45-SUM($H289:AG289),AH292*350/1000)</f>
        <v>0</v>
      </c>
      <c r="AI289" s="18">
        <f>MIN($P$45-SUM($H289:AH289),AI292*350/1000)</f>
        <v>0</v>
      </c>
      <c r="AJ289" s="18">
        <f>MIN($P$45-SUM($H289:AI289),AJ292*350/1000)</f>
        <v>0</v>
      </c>
      <c r="AK289" s="18">
        <f>MIN($P$45-SUM($H289:AJ289),AK292*350/1000)</f>
        <v>0</v>
      </c>
      <c r="AL289" s="18">
        <f>MIN($P$45-SUM($H289:AK289),AL292*350/1000)</f>
        <v>0</v>
      </c>
    </row>
    <row r="290" spans="3:38" hidden="1" outlineLevel="1">
      <c r="C290" s="57" t="s">
        <v>90</v>
      </c>
      <c r="D290" s="39" t="str">
        <f>INDEX(Permanent!$B$2:$B$69,MATCH(D283&amp;" "&amp;E283,Permanent!$D$2:$D$69,FALSE)+$P$35+ROUND($P$28/3,0))</f>
        <v>Q1</v>
      </c>
      <c r="E290" s="39">
        <f>INDEX(Permanent!$C$2:$C$69,MATCH(D283&amp;" "&amp;E283,Permanent!$D$2:$D$69,FALSE)+$P$35+ROUND($P$28/3,0))</f>
        <v>2020</v>
      </c>
      <c r="F290" s="47" t="s">
        <v>109</v>
      </c>
      <c r="G290" s="42"/>
      <c r="H290" s="42">
        <f>IF(H282=$E290,INDEX(Permanent!$E$2:$E$5,MATCH($D290,Permanent!$B$2:$B$5,FALSE)),IF(H282&gt;$E290,1,0))</f>
        <v>1</v>
      </c>
      <c r="I290" s="42">
        <f>IF(I282=$E290,INDEX(Permanent!$E$2:$E$5,MATCH($D290,Permanent!$B$2:$B$5,FALSE)),IF(I282&gt;$E290,1,0))</f>
        <v>1</v>
      </c>
      <c r="J290" s="42">
        <f>IF(J282=$E290,INDEX(Permanent!$E$2:$E$5,MATCH($D290,Permanent!$B$2:$B$5,FALSE)),IF(J282&gt;$E290,1,0))</f>
        <v>1</v>
      </c>
      <c r="K290" s="42">
        <f>IF(K282=$E290,INDEX(Permanent!$E$2:$E$5,MATCH($D290,Permanent!$B$2:$B$5,FALSE)),IF(K282&gt;$E290,1,0))</f>
        <v>1</v>
      </c>
      <c r="L290" s="42">
        <f>IF(L282=$E290,INDEX(Permanent!$E$2:$E$5,MATCH($D290,Permanent!$B$2:$B$5,FALSE)),IF(L282&gt;$E290,1,0))</f>
        <v>1</v>
      </c>
      <c r="M290" s="42">
        <f>IF(M282=$E290,INDEX(Permanent!$E$2:$E$5,MATCH($D290,Permanent!$B$2:$B$5,FALSE)),IF(M282&gt;$E290,1,0))</f>
        <v>1</v>
      </c>
      <c r="N290" s="42">
        <f>IF(N282=$E290,INDEX(Permanent!$E$2:$E$5,MATCH($D290,Permanent!$B$2:$B$5,FALSE)),IF(N282&gt;$E290,1,0))</f>
        <v>1</v>
      </c>
      <c r="O290" s="42">
        <f>IF(O282=$E290,INDEX(Permanent!$E$2:$E$5,MATCH($D290,Permanent!$B$2:$B$5,FALSE)),IF(O282&gt;$E290,1,0))</f>
        <v>1</v>
      </c>
      <c r="P290" s="42">
        <f>IF(P282=$E290,INDEX(Permanent!$E$2:$E$5,MATCH($D290,Permanent!$B$2:$B$5,FALSE)),IF(P282&gt;$E290,1,0))</f>
        <v>1</v>
      </c>
      <c r="Q290" s="42">
        <f>IF(Q282=$E290,INDEX(Permanent!$E$2:$E$5,MATCH($D290,Permanent!$B$2:$B$5,FALSE)),IF(Q282&gt;$E290,1,0))</f>
        <v>1</v>
      </c>
      <c r="R290" s="42">
        <f>IF(R282=$E290,INDEX(Permanent!$E$2:$E$5,MATCH($D290,Permanent!$B$2:$B$5,FALSE)),IF(R282&gt;$E290,1,0))</f>
        <v>1</v>
      </c>
      <c r="S290" s="42">
        <f>IF(S282=$E290,INDEX(Permanent!$E$2:$E$5,MATCH($D290,Permanent!$B$2:$B$5,FALSE)),IF(S282&gt;$E290,1,0))</f>
        <v>1</v>
      </c>
      <c r="T290" s="42">
        <f>IF(T282=$E290,INDEX(Permanent!$E$2:$E$5,MATCH($D290,Permanent!$B$2:$B$5,FALSE)),IF(T282&gt;$E290,1,0))</f>
        <v>1</v>
      </c>
      <c r="U290" s="42">
        <f>IF(U282=$E290,INDEX(Permanent!$E$2:$E$5,MATCH($D290,Permanent!$B$2:$B$5,FALSE)),IF(U282&gt;$E290,1,0))</f>
        <v>1</v>
      </c>
      <c r="V290" s="42">
        <f>IF(V282=$E290,INDEX(Permanent!$E$2:$E$5,MATCH($D290,Permanent!$B$2:$B$5,FALSE)),IF(V282&gt;$E290,1,0))</f>
        <v>1</v>
      </c>
      <c r="W290" s="42">
        <f>IF(W282=$E290,INDEX(Permanent!$E$2:$E$5,MATCH($D290,Permanent!$B$2:$B$5,FALSE)),IF(W282&gt;$E290,1,0))</f>
        <v>1</v>
      </c>
      <c r="X290" s="42">
        <f>IF(X282=$E290,INDEX(Permanent!$E$2:$E$5,MATCH($D290,Permanent!$B$2:$B$5,FALSE)),IF(X282&gt;$E290,1,0))</f>
        <v>1</v>
      </c>
      <c r="Y290" s="42">
        <f>IF(Y282=$E290,INDEX(Permanent!$E$2:$E$5,MATCH($D290,Permanent!$B$2:$B$5,FALSE)),IF(Y282&gt;$E290,1,0))</f>
        <v>1</v>
      </c>
      <c r="Z290" s="42">
        <f>IF(Z282=$E290,INDEX(Permanent!$E$2:$E$5,MATCH($D290,Permanent!$B$2:$B$5,FALSE)),IF(Z282&gt;$E290,1,0))</f>
        <v>1</v>
      </c>
      <c r="AA290" s="42">
        <f>IF(AA282=$E290,INDEX(Permanent!$E$2:$E$5,MATCH($D290,Permanent!$B$2:$B$5,FALSE)),IF(AA282&gt;$E290,1,0))</f>
        <v>1</v>
      </c>
      <c r="AB290" s="42">
        <f>IF(AB282=$E290,INDEX(Permanent!$E$2:$E$5,MATCH($D290,Permanent!$B$2:$B$5,FALSE)),IF(AB282&gt;$E290,1,0))</f>
        <v>1</v>
      </c>
      <c r="AC290" s="42">
        <f>IF(AC282=$E290,INDEX(Permanent!$E$2:$E$5,MATCH($D290,Permanent!$B$2:$B$5,FALSE)),IF(AC282&gt;$E290,1,0))</f>
        <v>1</v>
      </c>
      <c r="AD290" s="42">
        <f>IF(AD282=$E290,INDEX(Permanent!$E$2:$E$5,MATCH($D290,Permanent!$B$2:$B$5,FALSE)),IF(AD282&gt;$E290,1,0))</f>
        <v>1</v>
      </c>
      <c r="AE290" s="42">
        <f>IF(AE282=$E290,INDEX(Permanent!$E$2:$E$5,MATCH($D290,Permanent!$B$2:$B$5,FALSE)),IF(AE282&gt;$E290,1,0))</f>
        <v>1</v>
      </c>
      <c r="AF290" s="42">
        <f>IF(AF282=$E290,INDEX(Permanent!$E$2:$E$5,MATCH($D290,Permanent!$B$2:$B$5,FALSE)),IF(AF282&gt;$E290,1,0))</f>
        <v>1</v>
      </c>
      <c r="AG290" s="42">
        <f>IF(AG282=$E290,INDEX(Permanent!$E$2:$E$5,MATCH($D290,Permanent!$B$2:$B$5,FALSE)),IF(AG282&gt;$E290,1,0))</f>
        <v>1</v>
      </c>
      <c r="AH290" s="42">
        <f>IF(AH282=$E290,INDEX(Permanent!$E$2:$E$5,MATCH($D290,Permanent!$B$2:$B$5,FALSE)),IF(AH282&gt;$E290,1,0))</f>
        <v>1</v>
      </c>
      <c r="AI290" s="42">
        <f>IF(AI282=$E290,INDEX(Permanent!$E$2:$E$5,MATCH($D290,Permanent!$B$2:$B$5,FALSE)),IF(AI282&gt;$E290,1,0))</f>
        <v>1</v>
      </c>
      <c r="AJ290" s="42">
        <f>IF(AJ282=$E290,INDEX(Permanent!$E$2:$E$5,MATCH($D290,Permanent!$B$2:$B$5,FALSE)),IF(AJ282&gt;$E290,1,0))</f>
        <v>1</v>
      </c>
      <c r="AK290" s="42">
        <f>IF(AK282=$E290,INDEX(Permanent!$E$2:$E$5,MATCH($D290,Permanent!$B$2:$B$5,FALSE)),IF(AK282&gt;$E290,1,0))</f>
        <v>1</v>
      </c>
      <c r="AL290" s="42">
        <f>IF(AL282=$E290,INDEX(Permanent!$E$2:$E$5,MATCH($D290,Permanent!$B$2:$B$5,FALSE)),IF(AL282&gt;$E290,1,0))</f>
        <v>1</v>
      </c>
    </row>
    <row r="291" spans="3:38" hidden="1" outlineLevel="1">
      <c r="C291" s="57" t="s">
        <v>91</v>
      </c>
      <c r="D291" s="39" t="str">
        <f>INDEX(Permanent!$B$2:$B$69,MATCH($D285&amp;" "&amp;$E285,Permanent!$D$2:$D$69,FALSE)+$P$40)</f>
        <v>Q1</v>
      </c>
      <c r="E291" s="39">
        <f>INDEX(Permanent!$C$2:$C$69,MATCH($D285&amp;" "&amp;$E285,Permanent!$D$2:$D$69,FALSE)+$P$40)</f>
        <v>2020</v>
      </c>
      <c r="F291" s="47" t="s">
        <v>109</v>
      </c>
      <c r="G291" s="42"/>
      <c r="H291" s="42">
        <f>IF(H282=$E291,INDEX(Permanent!$E$2:$E$5,MATCH($D291,Permanent!$B$2:$B$5,FALSE)),IF(H282&gt;$E291,1,0))</f>
        <v>1</v>
      </c>
      <c r="I291" s="42">
        <f>IF(I282=$E291,INDEX(Permanent!$E$2:$E$5,MATCH($D291,Permanent!$B$2:$B$5,FALSE)),IF(I282&gt;$E291,1,0))</f>
        <v>1</v>
      </c>
      <c r="J291" s="42">
        <f>IF(J282=$E291,INDEX(Permanent!$E$2:$E$5,MATCH($D291,Permanent!$B$2:$B$5,FALSE)),IF(J282&gt;$E291,1,0))</f>
        <v>1</v>
      </c>
      <c r="K291" s="42">
        <f>IF(K282=$E291,INDEX(Permanent!$E$2:$E$5,MATCH($D291,Permanent!$B$2:$B$5,FALSE)),IF(K282&gt;$E291,1,0))</f>
        <v>1</v>
      </c>
      <c r="L291" s="42">
        <f>IF(L282=$E291,INDEX(Permanent!$E$2:$E$5,MATCH($D291,Permanent!$B$2:$B$5,FALSE)),IF(L282&gt;$E291,1,0))</f>
        <v>1</v>
      </c>
      <c r="M291" s="42">
        <f>IF(M282=$E291,INDEX(Permanent!$E$2:$E$5,MATCH($D291,Permanent!$B$2:$B$5,FALSE)),IF(M282&gt;$E291,1,0))</f>
        <v>1</v>
      </c>
      <c r="N291" s="42">
        <f>IF(N282=$E291,INDEX(Permanent!$E$2:$E$5,MATCH($D291,Permanent!$B$2:$B$5,FALSE)),IF(N282&gt;$E291,1,0))</f>
        <v>1</v>
      </c>
      <c r="O291" s="42">
        <f>IF(O282=$E291,INDEX(Permanent!$E$2:$E$5,MATCH($D291,Permanent!$B$2:$B$5,FALSE)),IF(O282&gt;$E291,1,0))</f>
        <v>1</v>
      </c>
      <c r="P291" s="42">
        <f>IF(P282=$E291,INDEX(Permanent!$E$2:$E$5,MATCH($D291,Permanent!$B$2:$B$5,FALSE)),IF(P282&gt;$E291,1,0))</f>
        <v>1</v>
      </c>
      <c r="Q291" s="42">
        <f>IF(Q282=$E291,INDEX(Permanent!$E$2:$E$5,MATCH($D291,Permanent!$B$2:$B$5,FALSE)),IF(Q282&gt;$E291,1,0))</f>
        <v>1</v>
      </c>
      <c r="R291" s="42">
        <f>IF(R282=$E291,INDEX(Permanent!$E$2:$E$5,MATCH($D291,Permanent!$B$2:$B$5,FALSE)),IF(R282&gt;$E291,1,0))</f>
        <v>1</v>
      </c>
      <c r="S291" s="42">
        <f>IF(S282=$E291,INDEX(Permanent!$E$2:$E$5,MATCH($D291,Permanent!$B$2:$B$5,FALSE)),IF(S282&gt;$E291,1,0))</f>
        <v>1</v>
      </c>
      <c r="T291" s="42">
        <f>IF(T282=$E291,INDEX(Permanent!$E$2:$E$5,MATCH($D291,Permanent!$B$2:$B$5,FALSE)),IF(T282&gt;$E291,1,0))</f>
        <v>1</v>
      </c>
      <c r="U291" s="42">
        <f>IF(U282=$E291,INDEX(Permanent!$E$2:$E$5,MATCH($D291,Permanent!$B$2:$B$5,FALSE)),IF(U282&gt;$E291,1,0))</f>
        <v>1</v>
      </c>
      <c r="V291" s="42">
        <f>IF(V282=$E291,INDEX(Permanent!$E$2:$E$5,MATCH($D291,Permanent!$B$2:$B$5,FALSE)),IF(V282&gt;$E291,1,0))</f>
        <v>1</v>
      </c>
      <c r="W291" s="42">
        <f>IF(W282=$E291,INDEX(Permanent!$E$2:$E$5,MATCH($D291,Permanent!$B$2:$B$5,FALSE)),IF(W282&gt;$E291,1,0))</f>
        <v>1</v>
      </c>
      <c r="X291" s="42">
        <f>IF(X282=$E291,INDEX(Permanent!$E$2:$E$5,MATCH($D291,Permanent!$B$2:$B$5,FALSE)),IF(X282&gt;$E291,1,0))</f>
        <v>1</v>
      </c>
      <c r="Y291" s="42">
        <f>IF(Y282=$E291,INDEX(Permanent!$E$2:$E$5,MATCH($D291,Permanent!$B$2:$B$5,FALSE)),IF(Y282&gt;$E291,1,0))</f>
        <v>1</v>
      </c>
      <c r="Z291" s="42">
        <f>IF(Z282=$E291,INDEX(Permanent!$E$2:$E$5,MATCH($D291,Permanent!$B$2:$B$5,FALSE)),IF(Z282&gt;$E291,1,0))</f>
        <v>1</v>
      </c>
      <c r="AA291" s="42">
        <f>IF(AA282=$E291,INDEX(Permanent!$E$2:$E$5,MATCH($D291,Permanent!$B$2:$B$5,FALSE)),IF(AA282&gt;$E291,1,0))</f>
        <v>1</v>
      </c>
      <c r="AB291" s="42">
        <f>IF(AB282=$E291,INDEX(Permanent!$E$2:$E$5,MATCH($D291,Permanent!$B$2:$B$5,FALSE)),IF(AB282&gt;$E291,1,0))</f>
        <v>1</v>
      </c>
      <c r="AC291" s="42">
        <f>IF(AC282=$E291,INDEX(Permanent!$E$2:$E$5,MATCH($D291,Permanent!$B$2:$B$5,FALSE)),IF(AC282&gt;$E291,1,0))</f>
        <v>1</v>
      </c>
      <c r="AD291" s="42">
        <f>IF(AD282=$E291,INDEX(Permanent!$E$2:$E$5,MATCH($D291,Permanent!$B$2:$B$5,FALSE)),IF(AD282&gt;$E291,1,0))</f>
        <v>1</v>
      </c>
      <c r="AE291" s="42">
        <f>IF(AE282=$E291,INDEX(Permanent!$E$2:$E$5,MATCH($D291,Permanent!$B$2:$B$5,FALSE)),IF(AE282&gt;$E291,1,0))</f>
        <v>1</v>
      </c>
      <c r="AF291" s="42">
        <f>IF(AF282=$E291,INDEX(Permanent!$E$2:$E$5,MATCH($D291,Permanent!$B$2:$B$5,FALSE)),IF(AF282&gt;$E291,1,0))</f>
        <v>1</v>
      </c>
      <c r="AG291" s="42">
        <f>IF(AG282=$E291,INDEX(Permanent!$E$2:$E$5,MATCH($D291,Permanent!$B$2:$B$5,FALSE)),IF(AG282&gt;$E291,1,0))</f>
        <v>1</v>
      </c>
      <c r="AH291" s="42">
        <f>IF(AH282=$E291,INDEX(Permanent!$E$2:$E$5,MATCH($D291,Permanent!$B$2:$B$5,FALSE)),IF(AH282&gt;$E291,1,0))</f>
        <v>1</v>
      </c>
      <c r="AI291" s="42">
        <f>IF(AI282=$E291,INDEX(Permanent!$E$2:$E$5,MATCH($D291,Permanent!$B$2:$B$5,FALSE)),IF(AI282&gt;$E291,1,0))</f>
        <v>1</v>
      </c>
      <c r="AJ291" s="42">
        <f>IF(AJ282=$E291,INDEX(Permanent!$E$2:$E$5,MATCH($D291,Permanent!$B$2:$B$5,FALSE)),IF(AJ282&gt;$E291,1,0))</f>
        <v>1</v>
      </c>
      <c r="AK291" s="42">
        <f>IF(AK282=$E291,INDEX(Permanent!$E$2:$E$5,MATCH($D291,Permanent!$B$2:$B$5,FALSE)),IF(AK282&gt;$E291,1,0))</f>
        <v>1</v>
      </c>
      <c r="AL291" s="42">
        <f>IF(AL282=$E291,INDEX(Permanent!$E$2:$E$5,MATCH($D291,Permanent!$B$2:$B$5,FALSE)),IF(AL282&gt;$E291,1,0))</f>
        <v>1</v>
      </c>
    </row>
    <row r="292" spans="3:38" hidden="1" outlineLevel="1">
      <c r="C292" s="57" t="s">
        <v>193</v>
      </c>
      <c r="D292" s="3"/>
      <c r="E292" s="3"/>
      <c r="F292" s="47" t="s">
        <v>27</v>
      </c>
      <c r="G292" s="42"/>
      <c r="H292" s="18">
        <f t="shared" ref="H292:AL292" si="536">IF(H291=1,$P$44,IF(H291&gt;0,H291*$P$44+(1-H291)*$P$43,IF(H290&gt;0,H290*$P$43,0)))/(1+$P$49)</f>
        <v>0</v>
      </c>
      <c r="I292" s="18">
        <f t="shared" si="536"/>
        <v>0</v>
      </c>
      <c r="J292" s="18">
        <f t="shared" si="536"/>
        <v>0</v>
      </c>
      <c r="K292" s="18">
        <f t="shared" si="536"/>
        <v>0</v>
      </c>
      <c r="L292" s="18">
        <f t="shared" si="536"/>
        <v>0</v>
      </c>
      <c r="M292" s="18">
        <f t="shared" si="536"/>
        <v>0</v>
      </c>
      <c r="N292" s="18">
        <f t="shared" si="536"/>
        <v>0</v>
      </c>
      <c r="O292" s="18">
        <f t="shared" si="536"/>
        <v>0</v>
      </c>
      <c r="P292" s="18">
        <f t="shared" si="536"/>
        <v>0</v>
      </c>
      <c r="Q292" s="18">
        <f t="shared" si="536"/>
        <v>0</v>
      </c>
      <c r="R292" s="18">
        <f t="shared" si="536"/>
        <v>0</v>
      </c>
      <c r="S292" s="18">
        <f t="shared" si="536"/>
        <v>0</v>
      </c>
      <c r="T292" s="18">
        <f t="shared" si="536"/>
        <v>0</v>
      </c>
      <c r="U292" s="18">
        <f t="shared" si="536"/>
        <v>0</v>
      </c>
      <c r="V292" s="18">
        <f t="shared" si="536"/>
        <v>0</v>
      </c>
      <c r="W292" s="18">
        <f t="shared" si="536"/>
        <v>0</v>
      </c>
      <c r="X292" s="18">
        <f t="shared" si="536"/>
        <v>0</v>
      </c>
      <c r="Y292" s="18">
        <f t="shared" si="536"/>
        <v>0</v>
      </c>
      <c r="Z292" s="18">
        <f t="shared" si="536"/>
        <v>0</v>
      </c>
      <c r="AA292" s="18">
        <f t="shared" si="536"/>
        <v>0</v>
      </c>
      <c r="AB292" s="18">
        <f t="shared" si="536"/>
        <v>0</v>
      </c>
      <c r="AC292" s="18">
        <f t="shared" si="536"/>
        <v>0</v>
      </c>
      <c r="AD292" s="18">
        <f t="shared" si="536"/>
        <v>0</v>
      </c>
      <c r="AE292" s="18">
        <f t="shared" si="536"/>
        <v>0</v>
      </c>
      <c r="AF292" s="18">
        <f t="shared" si="536"/>
        <v>0</v>
      </c>
      <c r="AG292" s="18">
        <f t="shared" si="536"/>
        <v>0</v>
      </c>
      <c r="AH292" s="18">
        <f t="shared" si="536"/>
        <v>0</v>
      </c>
      <c r="AI292" s="18">
        <f t="shared" si="536"/>
        <v>0</v>
      </c>
      <c r="AJ292" s="18">
        <f t="shared" si="536"/>
        <v>0</v>
      </c>
      <c r="AK292" s="18">
        <f t="shared" si="536"/>
        <v>0</v>
      </c>
      <c r="AL292" s="18">
        <f t="shared" si="536"/>
        <v>0</v>
      </c>
    </row>
    <row r="293" spans="3:38" hidden="1" outlineLevel="1">
      <c r="C293" s="57" t="s">
        <v>194</v>
      </c>
      <c r="D293" s="3"/>
      <c r="E293" s="3"/>
      <c r="F293" s="47" t="s">
        <v>27</v>
      </c>
      <c r="G293" s="42"/>
      <c r="H293" s="18">
        <f t="shared" ref="H293:AL293" si="537">IF(H291=1,$P$44,IF(H291&gt;0,H291*$P$44+(1-H291)*$P$43,IF(H290&gt;0,H290*$P$43,0)))</f>
        <v>0</v>
      </c>
      <c r="I293" s="18">
        <f t="shared" si="537"/>
        <v>0</v>
      </c>
      <c r="J293" s="18">
        <f t="shared" si="537"/>
        <v>0</v>
      </c>
      <c r="K293" s="18">
        <f t="shared" si="537"/>
        <v>0</v>
      </c>
      <c r="L293" s="18">
        <f t="shared" si="537"/>
        <v>0</v>
      </c>
      <c r="M293" s="18">
        <f t="shared" si="537"/>
        <v>0</v>
      </c>
      <c r="N293" s="18">
        <f t="shared" si="537"/>
        <v>0</v>
      </c>
      <c r="O293" s="18">
        <f t="shared" si="537"/>
        <v>0</v>
      </c>
      <c r="P293" s="18">
        <f t="shared" si="537"/>
        <v>0</v>
      </c>
      <c r="Q293" s="18">
        <f t="shared" si="537"/>
        <v>0</v>
      </c>
      <c r="R293" s="18">
        <f t="shared" si="537"/>
        <v>0</v>
      </c>
      <c r="S293" s="18">
        <f t="shared" si="537"/>
        <v>0</v>
      </c>
      <c r="T293" s="18">
        <f t="shared" si="537"/>
        <v>0</v>
      </c>
      <c r="U293" s="18">
        <f t="shared" si="537"/>
        <v>0</v>
      </c>
      <c r="V293" s="18">
        <f t="shared" si="537"/>
        <v>0</v>
      </c>
      <c r="W293" s="18">
        <f t="shared" si="537"/>
        <v>0</v>
      </c>
      <c r="X293" s="18">
        <f t="shared" si="537"/>
        <v>0</v>
      </c>
      <c r="Y293" s="18">
        <f t="shared" si="537"/>
        <v>0</v>
      </c>
      <c r="Z293" s="18">
        <f t="shared" si="537"/>
        <v>0</v>
      </c>
      <c r="AA293" s="18">
        <f t="shared" si="537"/>
        <v>0</v>
      </c>
      <c r="AB293" s="18">
        <f t="shared" si="537"/>
        <v>0</v>
      </c>
      <c r="AC293" s="18">
        <f t="shared" si="537"/>
        <v>0</v>
      </c>
      <c r="AD293" s="18">
        <f t="shared" si="537"/>
        <v>0</v>
      </c>
      <c r="AE293" s="18">
        <f t="shared" si="537"/>
        <v>0</v>
      </c>
      <c r="AF293" s="18">
        <f t="shared" si="537"/>
        <v>0</v>
      </c>
      <c r="AG293" s="18">
        <f t="shared" si="537"/>
        <v>0</v>
      </c>
      <c r="AH293" s="18">
        <f t="shared" si="537"/>
        <v>0</v>
      </c>
      <c r="AI293" s="18">
        <f t="shared" si="537"/>
        <v>0</v>
      </c>
      <c r="AJ293" s="18">
        <f t="shared" si="537"/>
        <v>0</v>
      </c>
      <c r="AK293" s="18">
        <f t="shared" si="537"/>
        <v>0</v>
      </c>
      <c r="AL293" s="18">
        <f t="shared" si="537"/>
        <v>0</v>
      </c>
    </row>
    <row r="294" spans="3:38" hidden="1" outlineLevel="1">
      <c r="C294" s="43" t="s">
        <v>192</v>
      </c>
      <c r="D294" s="3"/>
      <c r="E294" s="3"/>
      <c r="F294" s="47" t="s">
        <v>88</v>
      </c>
      <c r="G294" s="18">
        <f>SUM(H294:AL294)</f>
        <v>0</v>
      </c>
      <c r="H294" s="18">
        <f t="shared" ref="H294:AL294" si="538">H289*$P$49</f>
        <v>0</v>
      </c>
      <c r="I294" s="18">
        <f t="shared" si="538"/>
        <v>0</v>
      </c>
      <c r="J294" s="18">
        <f t="shared" si="538"/>
        <v>0</v>
      </c>
      <c r="K294" s="18">
        <f t="shared" si="538"/>
        <v>0</v>
      </c>
      <c r="L294" s="18">
        <f t="shared" si="538"/>
        <v>0</v>
      </c>
      <c r="M294" s="18">
        <f t="shared" si="538"/>
        <v>0</v>
      </c>
      <c r="N294" s="18">
        <f t="shared" si="538"/>
        <v>0</v>
      </c>
      <c r="O294" s="18">
        <f t="shared" si="538"/>
        <v>0</v>
      </c>
      <c r="P294" s="18">
        <f t="shared" si="538"/>
        <v>0</v>
      </c>
      <c r="Q294" s="18">
        <f t="shared" si="538"/>
        <v>0</v>
      </c>
      <c r="R294" s="18">
        <f t="shared" si="538"/>
        <v>0</v>
      </c>
      <c r="S294" s="18">
        <f t="shared" si="538"/>
        <v>0</v>
      </c>
      <c r="T294" s="18">
        <f t="shared" si="538"/>
        <v>0</v>
      </c>
      <c r="U294" s="18">
        <f t="shared" si="538"/>
        <v>0</v>
      </c>
      <c r="V294" s="18">
        <f t="shared" si="538"/>
        <v>0</v>
      </c>
      <c r="W294" s="18">
        <f t="shared" si="538"/>
        <v>0</v>
      </c>
      <c r="X294" s="18">
        <f t="shared" si="538"/>
        <v>0</v>
      </c>
      <c r="Y294" s="18">
        <f t="shared" si="538"/>
        <v>0</v>
      </c>
      <c r="Z294" s="18">
        <f t="shared" si="538"/>
        <v>0</v>
      </c>
      <c r="AA294" s="18">
        <f t="shared" si="538"/>
        <v>0</v>
      </c>
      <c r="AB294" s="18">
        <f t="shared" si="538"/>
        <v>0</v>
      </c>
      <c r="AC294" s="18">
        <f t="shared" si="538"/>
        <v>0</v>
      </c>
      <c r="AD294" s="18">
        <f t="shared" si="538"/>
        <v>0</v>
      </c>
      <c r="AE294" s="18">
        <f t="shared" si="538"/>
        <v>0</v>
      </c>
      <c r="AF294" s="18">
        <f t="shared" si="538"/>
        <v>0</v>
      </c>
      <c r="AG294" s="18">
        <f t="shared" si="538"/>
        <v>0</v>
      </c>
      <c r="AH294" s="18">
        <f t="shared" si="538"/>
        <v>0</v>
      </c>
      <c r="AI294" s="18">
        <f t="shared" si="538"/>
        <v>0</v>
      </c>
      <c r="AJ294" s="18">
        <f t="shared" si="538"/>
        <v>0</v>
      </c>
      <c r="AK294" s="18">
        <f t="shared" si="538"/>
        <v>0</v>
      </c>
      <c r="AL294" s="18">
        <f t="shared" si="538"/>
        <v>0</v>
      </c>
    </row>
    <row r="295" spans="3:38" hidden="1" outlineLevel="1">
      <c r="C295" s="43" t="s">
        <v>196</v>
      </c>
      <c r="D295" s="3"/>
      <c r="E295" s="3"/>
      <c r="F295" s="47" t="s">
        <v>28</v>
      </c>
      <c r="G295" s="42" t="e">
        <f>SUMPRODUCT(H289:AL289,H295:AL295)/G289</f>
        <v>#DIV/0!</v>
      </c>
      <c r="H295" s="42">
        <f t="shared" ref="H295:AL295" si="539">IF(H289=0,0,$P$47)</f>
        <v>0</v>
      </c>
      <c r="I295" s="42">
        <f t="shared" si="539"/>
        <v>0</v>
      </c>
      <c r="J295" s="42">
        <f t="shared" si="539"/>
        <v>0</v>
      </c>
      <c r="K295" s="42">
        <f t="shared" si="539"/>
        <v>0</v>
      </c>
      <c r="L295" s="42">
        <f t="shared" si="539"/>
        <v>0</v>
      </c>
      <c r="M295" s="42">
        <f t="shared" si="539"/>
        <v>0</v>
      </c>
      <c r="N295" s="42">
        <f t="shared" si="539"/>
        <v>0</v>
      </c>
      <c r="O295" s="42">
        <f t="shared" si="539"/>
        <v>0</v>
      </c>
      <c r="P295" s="42">
        <f t="shared" si="539"/>
        <v>0</v>
      </c>
      <c r="Q295" s="42">
        <f t="shared" si="539"/>
        <v>0</v>
      </c>
      <c r="R295" s="42">
        <f t="shared" si="539"/>
        <v>0</v>
      </c>
      <c r="S295" s="42">
        <f t="shared" si="539"/>
        <v>0</v>
      </c>
      <c r="T295" s="42">
        <f t="shared" si="539"/>
        <v>0</v>
      </c>
      <c r="U295" s="42">
        <f t="shared" si="539"/>
        <v>0</v>
      </c>
      <c r="V295" s="42">
        <f t="shared" si="539"/>
        <v>0</v>
      </c>
      <c r="W295" s="42">
        <f t="shared" si="539"/>
        <v>0</v>
      </c>
      <c r="X295" s="42">
        <f t="shared" si="539"/>
        <v>0</v>
      </c>
      <c r="Y295" s="42">
        <f t="shared" si="539"/>
        <v>0</v>
      </c>
      <c r="Z295" s="42">
        <f t="shared" si="539"/>
        <v>0</v>
      </c>
      <c r="AA295" s="42">
        <f t="shared" si="539"/>
        <v>0</v>
      </c>
      <c r="AB295" s="42">
        <f t="shared" si="539"/>
        <v>0</v>
      </c>
      <c r="AC295" s="42">
        <f t="shared" si="539"/>
        <v>0</v>
      </c>
      <c r="AD295" s="42">
        <f t="shared" si="539"/>
        <v>0</v>
      </c>
      <c r="AE295" s="42">
        <f t="shared" si="539"/>
        <v>0</v>
      </c>
      <c r="AF295" s="42">
        <f t="shared" si="539"/>
        <v>0</v>
      </c>
      <c r="AG295" s="42">
        <f t="shared" si="539"/>
        <v>0</v>
      </c>
      <c r="AH295" s="42">
        <f t="shared" si="539"/>
        <v>0</v>
      </c>
      <c r="AI295" s="42">
        <f t="shared" si="539"/>
        <v>0</v>
      </c>
      <c r="AJ295" s="42">
        <f t="shared" si="539"/>
        <v>0</v>
      </c>
      <c r="AK295" s="42">
        <f t="shared" si="539"/>
        <v>0</v>
      </c>
      <c r="AL295" s="42">
        <f t="shared" si="539"/>
        <v>0</v>
      </c>
    </row>
    <row r="296" spans="3:38" hidden="1" outlineLevel="1">
      <c r="C296" s="43" t="s">
        <v>197</v>
      </c>
      <c r="D296" s="3"/>
      <c r="E296" s="3"/>
      <c r="F296" s="47" t="s">
        <v>28</v>
      </c>
      <c r="G296" s="42" t="e">
        <f>SUMPRODUCT(H294:AL294,H296:AL296)/G294</f>
        <v>#DIV/0!</v>
      </c>
      <c r="H296" s="42">
        <f t="shared" ref="H296:AL296" si="540">IF(H294=0,0,$P$50)</f>
        <v>0</v>
      </c>
      <c r="I296" s="42">
        <f t="shared" si="540"/>
        <v>0</v>
      </c>
      <c r="J296" s="42">
        <f t="shared" si="540"/>
        <v>0</v>
      </c>
      <c r="K296" s="42">
        <f t="shared" si="540"/>
        <v>0</v>
      </c>
      <c r="L296" s="42">
        <f t="shared" si="540"/>
        <v>0</v>
      </c>
      <c r="M296" s="42">
        <f t="shared" si="540"/>
        <v>0</v>
      </c>
      <c r="N296" s="42">
        <f t="shared" si="540"/>
        <v>0</v>
      </c>
      <c r="O296" s="42">
        <f t="shared" si="540"/>
        <v>0</v>
      </c>
      <c r="P296" s="42">
        <f t="shared" si="540"/>
        <v>0</v>
      </c>
      <c r="Q296" s="42">
        <f t="shared" si="540"/>
        <v>0</v>
      </c>
      <c r="R296" s="42">
        <f t="shared" si="540"/>
        <v>0</v>
      </c>
      <c r="S296" s="42">
        <f t="shared" si="540"/>
        <v>0</v>
      </c>
      <c r="T296" s="42">
        <f t="shared" si="540"/>
        <v>0</v>
      </c>
      <c r="U296" s="42">
        <f t="shared" si="540"/>
        <v>0</v>
      </c>
      <c r="V296" s="42">
        <f t="shared" si="540"/>
        <v>0</v>
      </c>
      <c r="W296" s="42">
        <f t="shared" si="540"/>
        <v>0</v>
      </c>
      <c r="X296" s="42">
        <f t="shared" si="540"/>
        <v>0</v>
      </c>
      <c r="Y296" s="42">
        <f t="shared" si="540"/>
        <v>0</v>
      </c>
      <c r="Z296" s="42">
        <f t="shared" si="540"/>
        <v>0</v>
      </c>
      <c r="AA296" s="42">
        <f t="shared" si="540"/>
        <v>0</v>
      </c>
      <c r="AB296" s="42">
        <f t="shared" si="540"/>
        <v>0</v>
      </c>
      <c r="AC296" s="42">
        <f t="shared" si="540"/>
        <v>0</v>
      </c>
      <c r="AD296" s="42">
        <f t="shared" si="540"/>
        <v>0</v>
      </c>
      <c r="AE296" s="42">
        <f t="shared" si="540"/>
        <v>0</v>
      </c>
      <c r="AF296" s="42">
        <f t="shared" si="540"/>
        <v>0</v>
      </c>
      <c r="AG296" s="42">
        <f t="shared" si="540"/>
        <v>0</v>
      </c>
      <c r="AH296" s="42">
        <f t="shared" si="540"/>
        <v>0</v>
      </c>
      <c r="AI296" s="42">
        <f t="shared" si="540"/>
        <v>0</v>
      </c>
      <c r="AJ296" s="42">
        <f t="shared" si="540"/>
        <v>0</v>
      </c>
      <c r="AK296" s="42">
        <f t="shared" si="540"/>
        <v>0</v>
      </c>
      <c r="AL296" s="42">
        <f t="shared" si="540"/>
        <v>0</v>
      </c>
    </row>
    <row r="297" spans="3:38" hidden="1" outlineLevel="1">
      <c r="C297" s="43" t="s">
        <v>96</v>
      </c>
      <c r="D297" s="3"/>
      <c r="E297" s="3"/>
      <c r="F297" s="47" t="s">
        <v>95</v>
      </c>
      <c r="G297" s="18">
        <f>SUM(H297:AL297)</f>
        <v>0</v>
      </c>
      <c r="H297" s="18">
        <f>H289*H295+H294*H296</f>
        <v>0</v>
      </c>
      <c r="I297" s="18">
        <f t="shared" ref="I297" si="541">I289*I295+I294*I296</f>
        <v>0</v>
      </c>
      <c r="J297" s="18">
        <f t="shared" ref="J297" si="542">J289*J295+J294*J296</f>
        <v>0</v>
      </c>
      <c r="K297" s="18">
        <f t="shared" ref="K297" si="543">K289*K295+K294*K296</f>
        <v>0</v>
      </c>
      <c r="L297" s="18">
        <f t="shared" ref="L297" si="544">L289*L295+L294*L296</f>
        <v>0</v>
      </c>
      <c r="M297" s="18">
        <f t="shared" ref="M297" si="545">M289*M295+M294*M296</f>
        <v>0</v>
      </c>
      <c r="N297" s="18">
        <f t="shared" ref="N297" si="546">N289*N295+N294*N296</f>
        <v>0</v>
      </c>
      <c r="O297" s="18">
        <f t="shared" ref="O297" si="547">O289*O295+O294*O296</f>
        <v>0</v>
      </c>
      <c r="P297" s="18">
        <f t="shared" ref="P297" si="548">P289*P295+P294*P296</f>
        <v>0</v>
      </c>
      <c r="Q297" s="18">
        <f t="shared" ref="Q297" si="549">Q289*Q295+Q294*Q296</f>
        <v>0</v>
      </c>
      <c r="R297" s="18">
        <f t="shared" ref="R297" si="550">R289*R295+R294*R296</f>
        <v>0</v>
      </c>
      <c r="S297" s="18">
        <f t="shared" ref="S297" si="551">S289*S295+S294*S296</f>
        <v>0</v>
      </c>
      <c r="T297" s="18">
        <f t="shared" ref="T297" si="552">T289*T295+T294*T296</f>
        <v>0</v>
      </c>
      <c r="U297" s="18">
        <f t="shared" ref="U297" si="553">U289*U295+U294*U296</f>
        <v>0</v>
      </c>
      <c r="V297" s="18">
        <f t="shared" ref="V297" si="554">V289*V295+V294*V296</f>
        <v>0</v>
      </c>
      <c r="W297" s="18">
        <f t="shared" ref="W297" si="555">W289*W295+W294*W296</f>
        <v>0</v>
      </c>
      <c r="X297" s="18">
        <f t="shared" ref="X297" si="556">X289*X295+X294*X296</f>
        <v>0</v>
      </c>
      <c r="Y297" s="18">
        <f t="shared" ref="Y297" si="557">Y289*Y295+Y294*Y296</f>
        <v>0</v>
      </c>
      <c r="Z297" s="18">
        <f t="shared" ref="Z297" si="558">Z289*Z295+Z294*Z296</f>
        <v>0</v>
      </c>
      <c r="AA297" s="18">
        <f t="shared" ref="AA297" si="559">AA289*AA295+AA294*AA296</f>
        <v>0</v>
      </c>
      <c r="AB297" s="18">
        <f t="shared" ref="AB297" si="560">AB289*AB295+AB294*AB296</f>
        <v>0</v>
      </c>
      <c r="AC297" s="18">
        <f t="shared" ref="AC297" si="561">AC289*AC295+AC294*AC296</f>
        <v>0</v>
      </c>
      <c r="AD297" s="18">
        <f t="shared" ref="AD297" si="562">AD289*AD295+AD294*AD296</f>
        <v>0</v>
      </c>
      <c r="AE297" s="18">
        <f t="shared" ref="AE297" si="563">AE289*AE295+AE294*AE296</f>
        <v>0</v>
      </c>
      <c r="AF297" s="18">
        <f t="shared" ref="AF297" si="564">AF289*AF295+AF294*AF296</f>
        <v>0</v>
      </c>
      <c r="AG297" s="18">
        <f t="shared" ref="AG297" si="565">AG289*AG295+AG294*AG296</f>
        <v>0</v>
      </c>
      <c r="AH297" s="18">
        <f t="shared" ref="AH297" si="566">AH289*AH295+AH294*AH296</f>
        <v>0</v>
      </c>
      <c r="AI297" s="18">
        <f t="shared" ref="AI297" si="567">AI289*AI295+AI294*AI296</f>
        <v>0</v>
      </c>
      <c r="AJ297" s="18">
        <f t="shared" ref="AJ297" si="568">AJ289*AJ295+AJ294*AJ296</f>
        <v>0</v>
      </c>
      <c r="AK297" s="18">
        <f t="shared" ref="AK297" si="569">AK289*AK295+AK294*AK296</f>
        <v>0</v>
      </c>
      <c r="AL297" s="18">
        <f t="shared" ref="AL297" si="570">AL289*AL295+AL294*AL296</f>
        <v>0</v>
      </c>
    </row>
    <row r="298" spans="3:38" hidden="1" outlineLevel="1">
      <c r="C298" s="43" t="s">
        <v>103</v>
      </c>
      <c r="D298" s="63"/>
      <c r="E298" s="3"/>
      <c r="F298" s="47" t="s">
        <v>88</v>
      </c>
      <c r="G298" s="18">
        <f>SUM(H298:AL298)</f>
        <v>0</v>
      </c>
      <c r="H298" s="18">
        <f t="shared" ref="H298:AL298" si="571">H289</f>
        <v>0</v>
      </c>
      <c r="I298" s="18">
        <f t="shared" si="571"/>
        <v>0</v>
      </c>
      <c r="J298" s="18">
        <f t="shared" si="571"/>
        <v>0</v>
      </c>
      <c r="K298" s="18">
        <f t="shared" si="571"/>
        <v>0</v>
      </c>
      <c r="L298" s="18">
        <f t="shared" si="571"/>
        <v>0</v>
      </c>
      <c r="M298" s="18">
        <f t="shared" si="571"/>
        <v>0</v>
      </c>
      <c r="N298" s="18">
        <f t="shared" si="571"/>
        <v>0</v>
      </c>
      <c r="O298" s="18">
        <f t="shared" si="571"/>
        <v>0</v>
      </c>
      <c r="P298" s="18">
        <f t="shared" si="571"/>
        <v>0</v>
      </c>
      <c r="Q298" s="18">
        <f t="shared" si="571"/>
        <v>0</v>
      </c>
      <c r="R298" s="18">
        <f t="shared" si="571"/>
        <v>0</v>
      </c>
      <c r="S298" s="18">
        <f t="shared" si="571"/>
        <v>0</v>
      </c>
      <c r="T298" s="18">
        <f t="shared" si="571"/>
        <v>0</v>
      </c>
      <c r="U298" s="18">
        <f t="shared" si="571"/>
        <v>0</v>
      </c>
      <c r="V298" s="18">
        <f t="shared" si="571"/>
        <v>0</v>
      </c>
      <c r="W298" s="18">
        <f t="shared" si="571"/>
        <v>0</v>
      </c>
      <c r="X298" s="18">
        <f t="shared" si="571"/>
        <v>0</v>
      </c>
      <c r="Y298" s="18">
        <f t="shared" si="571"/>
        <v>0</v>
      </c>
      <c r="Z298" s="18">
        <f t="shared" si="571"/>
        <v>0</v>
      </c>
      <c r="AA298" s="18">
        <f t="shared" si="571"/>
        <v>0</v>
      </c>
      <c r="AB298" s="18">
        <f t="shared" si="571"/>
        <v>0</v>
      </c>
      <c r="AC298" s="18">
        <f t="shared" si="571"/>
        <v>0</v>
      </c>
      <c r="AD298" s="18">
        <f t="shared" si="571"/>
        <v>0</v>
      </c>
      <c r="AE298" s="18">
        <f t="shared" si="571"/>
        <v>0</v>
      </c>
      <c r="AF298" s="18">
        <f t="shared" si="571"/>
        <v>0</v>
      </c>
      <c r="AG298" s="18">
        <f t="shared" si="571"/>
        <v>0</v>
      </c>
      <c r="AH298" s="18">
        <f t="shared" si="571"/>
        <v>0</v>
      </c>
      <c r="AI298" s="18">
        <f t="shared" si="571"/>
        <v>0</v>
      </c>
      <c r="AJ298" s="18">
        <f t="shared" si="571"/>
        <v>0</v>
      </c>
      <c r="AK298" s="18">
        <f t="shared" si="571"/>
        <v>0</v>
      </c>
      <c r="AL298" s="18">
        <f t="shared" si="571"/>
        <v>0</v>
      </c>
    </row>
    <row r="299" spans="3:38" hidden="1" outlineLevel="1">
      <c r="C299" s="43" t="s">
        <v>104</v>
      </c>
      <c r="D299" s="63"/>
      <c r="E299" s="3"/>
      <c r="F299" s="47" t="s">
        <v>88</v>
      </c>
      <c r="G299" s="18">
        <f>SUM(H299:AL299)</f>
        <v>0</v>
      </c>
      <c r="H299" s="18">
        <f t="shared" ref="H299:AL299" si="572">IF($P$52="Flotation",H298*$G$34,0)</f>
        <v>0</v>
      </c>
      <c r="I299" s="18">
        <f t="shared" si="572"/>
        <v>0</v>
      </c>
      <c r="J299" s="18">
        <f t="shared" si="572"/>
        <v>0</v>
      </c>
      <c r="K299" s="18">
        <f t="shared" si="572"/>
        <v>0</v>
      </c>
      <c r="L299" s="18">
        <f t="shared" si="572"/>
        <v>0</v>
      </c>
      <c r="M299" s="18">
        <f t="shared" si="572"/>
        <v>0</v>
      </c>
      <c r="N299" s="18">
        <f t="shared" si="572"/>
        <v>0</v>
      </c>
      <c r="O299" s="18">
        <f t="shared" si="572"/>
        <v>0</v>
      </c>
      <c r="P299" s="18">
        <f t="shared" si="572"/>
        <v>0</v>
      </c>
      <c r="Q299" s="18">
        <f t="shared" si="572"/>
        <v>0</v>
      </c>
      <c r="R299" s="18">
        <f t="shared" si="572"/>
        <v>0</v>
      </c>
      <c r="S299" s="18">
        <f t="shared" si="572"/>
        <v>0</v>
      </c>
      <c r="T299" s="18">
        <f t="shared" si="572"/>
        <v>0</v>
      </c>
      <c r="U299" s="18">
        <f t="shared" si="572"/>
        <v>0</v>
      </c>
      <c r="V299" s="18">
        <f t="shared" si="572"/>
        <v>0</v>
      </c>
      <c r="W299" s="18">
        <f t="shared" si="572"/>
        <v>0</v>
      </c>
      <c r="X299" s="18">
        <f t="shared" si="572"/>
        <v>0</v>
      </c>
      <c r="Y299" s="18">
        <f t="shared" si="572"/>
        <v>0</v>
      </c>
      <c r="Z299" s="18">
        <f t="shared" si="572"/>
        <v>0</v>
      </c>
      <c r="AA299" s="18">
        <f t="shared" si="572"/>
        <v>0</v>
      </c>
      <c r="AB299" s="18">
        <f t="shared" si="572"/>
        <v>0</v>
      </c>
      <c r="AC299" s="18">
        <f t="shared" si="572"/>
        <v>0</v>
      </c>
      <c r="AD299" s="18">
        <f t="shared" si="572"/>
        <v>0</v>
      </c>
      <c r="AE299" s="18">
        <f t="shared" si="572"/>
        <v>0</v>
      </c>
      <c r="AF299" s="18">
        <f t="shared" si="572"/>
        <v>0</v>
      </c>
      <c r="AG299" s="18">
        <f t="shared" si="572"/>
        <v>0</v>
      </c>
      <c r="AH299" s="18">
        <f t="shared" si="572"/>
        <v>0</v>
      </c>
      <c r="AI299" s="18">
        <f t="shared" si="572"/>
        <v>0</v>
      </c>
      <c r="AJ299" s="18">
        <f t="shared" si="572"/>
        <v>0</v>
      </c>
      <c r="AK299" s="18">
        <f t="shared" si="572"/>
        <v>0</v>
      </c>
      <c r="AL299" s="18">
        <f t="shared" si="572"/>
        <v>0</v>
      </c>
    </row>
    <row r="300" spans="3:38" hidden="1" outlineLevel="1">
      <c r="C300" s="43" t="s">
        <v>108</v>
      </c>
      <c r="D300" s="3"/>
      <c r="E300" s="3"/>
      <c r="F300" s="47" t="s">
        <v>95</v>
      </c>
      <c r="G300" s="18">
        <f>SUM(H300:AL300)</f>
        <v>0</v>
      </c>
      <c r="H300" s="18">
        <f t="shared" ref="H300:AL300" si="573">IF($P$52="Flotation",H297*$G$35*$G$39,H297*$G$40)</f>
        <v>0</v>
      </c>
      <c r="I300" s="18">
        <f t="shared" si="573"/>
        <v>0</v>
      </c>
      <c r="J300" s="18">
        <f t="shared" si="573"/>
        <v>0</v>
      </c>
      <c r="K300" s="18">
        <f t="shared" si="573"/>
        <v>0</v>
      </c>
      <c r="L300" s="18">
        <f t="shared" si="573"/>
        <v>0</v>
      </c>
      <c r="M300" s="18">
        <f t="shared" si="573"/>
        <v>0</v>
      </c>
      <c r="N300" s="18">
        <f t="shared" si="573"/>
        <v>0</v>
      </c>
      <c r="O300" s="18">
        <f t="shared" si="573"/>
        <v>0</v>
      </c>
      <c r="P300" s="18">
        <f t="shared" si="573"/>
        <v>0</v>
      </c>
      <c r="Q300" s="18">
        <f t="shared" si="573"/>
        <v>0</v>
      </c>
      <c r="R300" s="18">
        <f t="shared" si="573"/>
        <v>0</v>
      </c>
      <c r="S300" s="18">
        <f t="shared" si="573"/>
        <v>0</v>
      </c>
      <c r="T300" s="18">
        <f t="shared" si="573"/>
        <v>0</v>
      </c>
      <c r="U300" s="18">
        <f t="shared" si="573"/>
        <v>0</v>
      </c>
      <c r="V300" s="18">
        <f t="shared" si="573"/>
        <v>0</v>
      </c>
      <c r="W300" s="18">
        <f t="shared" si="573"/>
        <v>0</v>
      </c>
      <c r="X300" s="18">
        <f t="shared" si="573"/>
        <v>0</v>
      </c>
      <c r="Y300" s="18">
        <f t="shared" si="573"/>
        <v>0</v>
      </c>
      <c r="Z300" s="18">
        <f t="shared" si="573"/>
        <v>0</v>
      </c>
      <c r="AA300" s="18">
        <f t="shared" si="573"/>
        <v>0</v>
      </c>
      <c r="AB300" s="18">
        <f t="shared" si="573"/>
        <v>0</v>
      </c>
      <c r="AC300" s="18">
        <f t="shared" si="573"/>
        <v>0</v>
      </c>
      <c r="AD300" s="18">
        <f t="shared" si="573"/>
        <v>0</v>
      </c>
      <c r="AE300" s="18">
        <f t="shared" si="573"/>
        <v>0</v>
      </c>
      <c r="AF300" s="18">
        <f t="shared" si="573"/>
        <v>0</v>
      </c>
      <c r="AG300" s="18">
        <f t="shared" si="573"/>
        <v>0</v>
      </c>
      <c r="AH300" s="18">
        <f t="shared" si="573"/>
        <v>0</v>
      </c>
      <c r="AI300" s="18">
        <f t="shared" si="573"/>
        <v>0</v>
      </c>
      <c r="AJ300" s="18">
        <f t="shared" si="573"/>
        <v>0</v>
      </c>
      <c r="AK300" s="18">
        <f t="shared" si="573"/>
        <v>0</v>
      </c>
      <c r="AL300" s="18">
        <f t="shared" si="573"/>
        <v>0</v>
      </c>
    </row>
    <row r="301" spans="3:38" hidden="1" outlineLevel="1">
      <c r="C301" s="64" t="s">
        <v>219</v>
      </c>
      <c r="D301" s="3"/>
      <c r="E301" s="3"/>
      <c r="F301" s="47" t="s">
        <v>109</v>
      </c>
      <c r="G301" s="42">
        <f>H301</f>
        <v>1</v>
      </c>
      <c r="H301" s="42">
        <f t="shared" ref="H301:AL301" si="574">IF(OR(H$60&gt;0,AND(H289&gt;0,$P$52="Flotation")),1,0)</f>
        <v>1</v>
      </c>
      <c r="I301" s="42">
        <f t="shared" si="574"/>
        <v>1</v>
      </c>
      <c r="J301" s="42">
        <f t="shared" si="574"/>
        <v>1</v>
      </c>
      <c r="K301" s="42">
        <f t="shared" si="574"/>
        <v>1</v>
      </c>
      <c r="L301" s="42">
        <f t="shared" si="574"/>
        <v>1</v>
      </c>
      <c r="M301" s="42">
        <f t="shared" si="574"/>
        <v>1</v>
      </c>
      <c r="N301" s="42">
        <f t="shared" si="574"/>
        <v>1</v>
      </c>
      <c r="O301" s="42">
        <f t="shared" si="574"/>
        <v>0</v>
      </c>
      <c r="P301" s="42">
        <f t="shared" si="574"/>
        <v>0</v>
      </c>
      <c r="Q301" s="42">
        <f t="shared" si="574"/>
        <v>0</v>
      </c>
      <c r="R301" s="42">
        <f t="shared" si="574"/>
        <v>0</v>
      </c>
      <c r="S301" s="42">
        <f t="shared" si="574"/>
        <v>0</v>
      </c>
      <c r="T301" s="42">
        <f t="shared" si="574"/>
        <v>0</v>
      </c>
      <c r="U301" s="42">
        <f t="shared" si="574"/>
        <v>0</v>
      </c>
      <c r="V301" s="42">
        <f t="shared" si="574"/>
        <v>0</v>
      </c>
      <c r="W301" s="42">
        <f t="shared" si="574"/>
        <v>0</v>
      </c>
      <c r="X301" s="42">
        <f t="shared" si="574"/>
        <v>0</v>
      </c>
      <c r="Y301" s="42">
        <f t="shared" si="574"/>
        <v>0</v>
      </c>
      <c r="Z301" s="42">
        <f t="shared" si="574"/>
        <v>0</v>
      </c>
      <c r="AA301" s="42">
        <f t="shared" si="574"/>
        <v>0</v>
      </c>
      <c r="AB301" s="42">
        <f t="shared" si="574"/>
        <v>0</v>
      </c>
      <c r="AC301" s="42">
        <f t="shared" si="574"/>
        <v>0</v>
      </c>
      <c r="AD301" s="42">
        <f t="shared" si="574"/>
        <v>0</v>
      </c>
      <c r="AE301" s="42">
        <f t="shared" si="574"/>
        <v>0</v>
      </c>
      <c r="AF301" s="42">
        <f t="shared" si="574"/>
        <v>0</v>
      </c>
      <c r="AG301" s="42">
        <f t="shared" si="574"/>
        <v>0</v>
      </c>
      <c r="AH301" s="42">
        <f t="shared" si="574"/>
        <v>0</v>
      </c>
      <c r="AI301" s="42">
        <f t="shared" si="574"/>
        <v>0</v>
      </c>
      <c r="AJ301" s="42">
        <f t="shared" si="574"/>
        <v>0</v>
      </c>
      <c r="AK301" s="42">
        <f t="shared" si="574"/>
        <v>0</v>
      </c>
      <c r="AL301" s="42">
        <f t="shared" si="574"/>
        <v>0</v>
      </c>
    </row>
    <row r="302" spans="3:38" hidden="1" outlineLevel="1">
      <c r="C302" s="59"/>
      <c r="D302" s="12"/>
      <c r="E302" s="12"/>
      <c r="F302" s="60"/>
      <c r="G302" s="72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  <c r="AB302" s="73"/>
      <c r="AC302" s="73"/>
      <c r="AD302" s="73"/>
      <c r="AE302" s="73"/>
      <c r="AF302" s="73"/>
      <c r="AG302" s="73"/>
      <c r="AH302" s="73"/>
      <c r="AI302" s="73"/>
      <c r="AJ302" s="73"/>
      <c r="AK302" s="73"/>
      <c r="AL302" s="73"/>
    </row>
    <row r="303" spans="3:38" hidden="1" outlineLevel="1">
      <c r="C303" s="34" t="s">
        <v>117</v>
      </c>
      <c r="D303" s="12"/>
      <c r="E303" s="12"/>
      <c r="F303" s="60"/>
      <c r="G303" s="72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  <c r="AB303" s="73"/>
      <c r="AC303" s="73"/>
      <c r="AD303" s="73"/>
      <c r="AE303" s="73"/>
      <c r="AF303" s="73"/>
      <c r="AG303" s="73"/>
      <c r="AH303" s="73"/>
      <c r="AI303" s="73"/>
      <c r="AJ303" s="73"/>
      <c r="AK303" s="73"/>
      <c r="AL303" s="73"/>
    </row>
    <row r="304" spans="3:38" hidden="1" outlineLevel="1">
      <c r="C304" s="43" t="s">
        <v>110</v>
      </c>
      <c r="D304" s="3"/>
      <c r="E304" s="3"/>
      <c r="F304" s="47" t="s">
        <v>46</v>
      </c>
      <c r="G304" s="62">
        <f t="shared" ref="G304:G322" si="575">SUM(H304:AL304)</f>
        <v>0</v>
      </c>
      <c r="H304" s="62">
        <f>H300*H$7/1000</f>
        <v>0</v>
      </c>
      <c r="I304" s="62">
        <f t="shared" ref="I304:AL304" si="576">I300*I$7/1000</f>
        <v>0</v>
      </c>
      <c r="J304" s="62">
        <f t="shared" si="576"/>
        <v>0</v>
      </c>
      <c r="K304" s="62">
        <f t="shared" si="576"/>
        <v>0</v>
      </c>
      <c r="L304" s="62">
        <f t="shared" si="576"/>
        <v>0</v>
      </c>
      <c r="M304" s="62">
        <f t="shared" si="576"/>
        <v>0</v>
      </c>
      <c r="N304" s="62">
        <f t="shared" si="576"/>
        <v>0</v>
      </c>
      <c r="O304" s="62">
        <f t="shared" si="576"/>
        <v>0</v>
      </c>
      <c r="P304" s="62">
        <f t="shared" si="576"/>
        <v>0</v>
      </c>
      <c r="Q304" s="62">
        <f t="shared" si="576"/>
        <v>0</v>
      </c>
      <c r="R304" s="62">
        <f t="shared" si="576"/>
        <v>0</v>
      </c>
      <c r="S304" s="62">
        <f t="shared" si="576"/>
        <v>0</v>
      </c>
      <c r="T304" s="62">
        <f t="shared" si="576"/>
        <v>0</v>
      </c>
      <c r="U304" s="62">
        <f t="shared" si="576"/>
        <v>0</v>
      </c>
      <c r="V304" s="62">
        <f t="shared" si="576"/>
        <v>0</v>
      </c>
      <c r="W304" s="62">
        <f t="shared" si="576"/>
        <v>0</v>
      </c>
      <c r="X304" s="62">
        <f t="shared" si="576"/>
        <v>0</v>
      </c>
      <c r="Y304" s="62">
        <f t="shared" si="576"/>
        <v>0</v>
      </c>
      <c r="Z304" s="62">
        <f t="shared" si="576"/>
        <v>0</v>
      </c>
      <c r="AA304" s="62">
        <f t="shared" si="576"/>
        <v>0</v>
      </c>
      <c r="AB304" s="62">
        <f t="shared" si="576"/>
        <v>0</v>
      </c>
      <c r="AC304" s="62">
        <f t="shared" si="576"/>
        <v>0</v>
      </c>
      <c r="AD304" s="62">
        <f t="shared" si="576"/>
        <v>0</v>
      </c>
      <c r="AE304" s="62">
        <f t="shared" si="576"/>
        <v>0</v>
      </c>
      <c r="AF304" s="62">
        <f t="shared" si="576"/>
        <v>0</v>
      </c>
      <c r="AG304" s="62">
        <f t="shared" si="576"/>
        <v>0</v>
      </c>
      <c r="AH304" s="62">
        <f t="shared" si="576"/>
        <v>0</v>
      </c>
      <c r="AI304" s="62">
        <f t="shared" si="576"/>
        <v>0</v>
      </c>
      <c r="AJ304" s="62">
        <f t="shared" si="576"/>
        <v>0</v>
      </c>
      <c r="AK304" s="62">
        <f t="shared" si="576"/>
        <v>0</v>
      </c>
      <c r="AL304" s="62">
        <f t="shared" si="576"/>
        <v>0</v>
      </c>
    </row>
    <row r="305" spans="3:38" hidden="1" outlineLevel="1">
      <c r="C305" s="43" t="s">
        <v>31</v>
      </c>
      <c r="D305" s="62">
        <f>$G$24*$P$51</f>
        <v>130</v>
      </c>
      <c r="E305" s="3" t="s">
        <v>23</v>
      </c>
      <c r="F305" s="47" t="s">
        <v>46</v>
      </c>
      <c r="G305" s="62">
        <f t="shared" si="575"/>
        <v>0</v>
      </c>
      <c r="H305" s="62">
        <f>-(H294+H289)*$D305/1000</f>
        <v>0</v>
      </c>
      <c r="I305" s="62">
        <f t="shared" ref="I305:AL305" si="577">-(I294+I289)*$D305/1000</f>
        <v>0</v>
      </c>
      <c r="J305" s="62">
        <f t="shared" si="577"/>
        <v>0</v>
      </c>
      <c r="K305" s="62">
        <f t="shared" si="577"/>
        <v>0</v>
      </c>
      <c r="L305" s="62">
        <f t="shared" si="577"/>
        <v>0</v>
      </c>
      <c r="M305" s="62">
        <f t="shared" si="577"/>
        <v>0</v>
      </c>
      <c r="N305" s="62">
        <f t="shared" si="577"/>
        <v>0</v>
      </c>
      <c r="O305" s="62">
        <f t="shared" si="577"/>
        <v>0</v>
      </c>
      <c r="P305" s="62">
        <f t="shared" si="577"/>
        <v>0</v>
      </c>
      <c r="Q305" s="62">
        <f t="shared" si="577"/>
        <v>0</v>
      </c>
      <c r="R305" s="62">
        <f t="shared" si="577"/>
        <v>0</v>
      </c>
      <c r="S305" s="62">
        <f t="shared" si="577"/>
        <v>0</v>
      </c>
      <c r="T305" s="62">
        <f t="shared" si="577"/>
        <v>0</v>
      </c>
      <c r="U305" s="62">
        <f t="shared" si="577"/>
        <v>0</v>
      </c>
      <c r="V305" s="62">
        <f t="shared" si="577"/>
        <v>0</v>
      </c>
      <c r="W305" s="62">
        <f t="shared" si="577"/>
        <v>0</v>
      </c>
      <c r="X305" s="62">
        <f t="shared" si="577"/>
        <v>0</v>
      </c>
      <c r="Y305" s="62">
        <f t="shared" si="577"/>
        <v>0</v>
      </c>
      <c r="Z305" s="62">
        <f t="shared" si="577"/>
        <v>0</v>
      </c>
      <c r="AA305" s="62">
        <f t="shared" si="577"/>
        <v>0</v>
      </c>
      <c r="AB305" s="62">
        <f t="shared" si="577"/>
        <v>0</v>
      </c>
      <c r="AC305" s="62">
        <f t="shared" si="577"/>
        <v>0</v>
      </c>
      <c r="AD305" s="62">
        <f t="shared" si="577"/>
        <v>0</v>
      </c>
      <c r="AE305" s="62">
        <f t="shared" si="577"/>
        <v>0</v>
      </c>
      <c r="AF305" s="62">
        <f t="shared" si="577"/>
        <v>0</v>
      </c>
      <c r="AG305" s="62">
        <f t="shared" si="577"/>
        <v>0</v>
      </c>
      <c r="AH305" s="62">
        <f t="shared" si="577"/>
        <v>0</v>
      </c>
      <c r="AI305" s="62">
        <f t="shared" si="577"/>
        <v>0</v>
      </c>
      <c r="AJ305" s="62">
        <f t="shared" si="577"/>
        <v>0</v>
      </c>
      <c r="AK305" s="62">
        <f t="shared" si="577"/>
        <v>0</v>
      </c>
      <c r="AL305" s="62">
        <f t="shared" si="577"/>
        <v>0</v>
      </c>
    </row>
    <row r="306" spans="3:38" hidden="1" outlineLevel="1">
      <c r="C306" s="66" t="s">
        <v>102</v>
      </c>
      <c r="D306" s="63"/>
      <c r="E306" s="3"/>
      <c r="F306" s="47" t="s">
        <v>46</v>
      </c>
      <c r="G306" s="62">
        <f t="shared" si="575"/>
        <v>-5</v>
      </c>
      <c r="H306" s="62">
        <f>SUM(H307:H311)</f>
        <v>0</v>
      </c>
      <c r="I306" s="62">
        <f t="shared" ref="I306" si="578">SUM(I307:I311)</f>
        <v>0</v>
      </c>
      <c r="J306" s="62">
        <f t="shared" ref="J306" si="579">SUM(J307:J311)</f>
        <v>0</v>
      </c>
      <c r="K306" s="62">
        <f t="shared" ref="K306" si="580">SUM(K307:K311)</f>
        <v>0</v>
      </c>
      <c r="L306" s="62">
        <f t="shared" ref="L306" si="581">SUM(L307:L311)</f>
        <v>0</v>
      </c>
      <c r="M306" s="62">
        <f t="shared" ref="M306" si="582">SUM(M307:M311)</f>
        <v>0</v>
      </c>
      <c r="N306" s="62">
        <f t="shared" ref="N306" si="583">SUM(N307:N311)</f>
        <v>-5</v>
      </c>
      <c r="O306" s="62">
        <f t="shared" ref="O306" si="584">SUM(O307:O311)</f>
        <v>0</v>
      </c>
      <c r="P306" s="62">
        <f t="shared" ref="P306" si="585">SUM(P307:P311)</f>
        <v>0</v>
      </c>
      <c r="Q306" s="62">
        <f t="shared" ref="Q306" si="586">SUM(Q307:Q311)</f>
        <v>0</v>
      </c>
      <c r="R306" s="62">
        <f t="shared" ref="R306" si="587">SUM(R307:R311)</f>
        <v>0</v>
      </c>
      <c r="S306" s="62">
        <f t="shared" ref="S306" si="588">SUM(S307:S311)</f>
        <v>0</v>
      </c>
      <c r="T306" s="62">
        <f t="shared" ref="T306" si="589">SUM(T307:T311)</f>
        <v>0</v>
      </c>
      <c r="U306" s="62">
        <f t="shared" ref="U306" si="590">SUM(U307:U311)</f>
        <v>0</v>
      </c>
      <c r="V306" s="62">
        <f t="shared" ref="V306" si="591">SUM(V307:V311)</f>
        <v>0</v>
      </c>
      <c r="W306" s="62">
        <f t="shared" ref="W306" si="592">SUM(W307:W311)</f>
        <v>0</v>
      </c>
      <c r="X306" s="62">
        <f t="shared" ref="X306" si="593">SUM(X307:X311)</f>
        <v>0</v>
      </c>
      <c r="Y306" s="62">
        <f t="shared" ref="Y306" si="594">SUM(Y307:Y311)</f>
        <v>0</v>
      </c>
      <c r="Z306" s="62">
        <f t="shared" ref="Z306" si="595">SUM(Z307:Z311)</f>
        <v>0</v>
      </c>
      <c r="AA306" s="62">
        <f t="shared" ref="AA306" si="596">SUM(AA307:AA311)</f>
        <v>0</v>
      </c>
      <c r="AB306" s="62">
        <f t="shared" ref="AB306" si="597">SUM(AB307:AB311)</f>
        <v>0</v>
      </c>
      <c r="AC306" s="62">
        <f t="shared" ref="AC306" si="598">SUM(AC307:AC311)</f>
        <v>0</v>
      </c>
      <c r="AD306" s="62">
        <f t="shared" ref="AD306" si="599">SUM(AD307:AD311)</f>
        <v>0</v>
      </c>
      <c r="AE306" s="62">
        <f t="shared" ref="AE306" si="600">SUM(AE307:AE311)</f>
        <v>0</v>
      </c>
      <c r="AF306" s="62">
        <f t="shared" ref="AF306" si="601">SUM(AF307:AF311)</f>
        <v>0</v>
      </c>
      <c r="AG306" s="62">
        <f t="shared" ref="AG306" si="602">SUM(AG307:AG311)</f>
        <v>0</v>
      </c>
      <c r="AH306" s="62">
        <f t="shared" ref="AH306" si="603">SUM(AH307:AH311)</f>
        <v>0</v>
      </c>
      <c r="AI306" s="62">
        <f t="shared" ref="AI306" si="604">SUM(AI307:AI311)</f>
        <v>0</v>
      </c>
      <c r="AJ306" s="62">
        <f t="shared" ref="AJ306" si="605">SUM(AJ307:AJ311)</f>
        <v>0</v>
      </c>
      <c r="AK306" s="62">
        <f t="shared" ref="AK306" si="606">SUM(AK307:AK311)</f>
        <v>0</v>
      </c>
      <c r="AL306" s="62">
        <f t="shared" ref="AL306" si="607">SUM(AL307:AL311)</f>
        <v>0</v>
      </c>
    </row>
    <row r="307" spans="3:38" hidden="1" outlineLevel="1">
      <c r="C307" s="67" t="s">
        <v>100</v>
      </c>
      <c r="D307" s="68"/>
      <c r="E307" s="69"/>
      <c r="F307" s="70" t="s">
        <v>46</v>
      </c>
      <c r="G307" s="76">
        <f t="shared" si="575"/>
        <v>-5</v>
      </c>
      <c r="H307" s="76">
        <f>-(IF(AND(H301=1,I301=0),$E$43,0)+IF(AND(H301=0,SUM(I301:$AL301)&lt;&gt;0),$E$44,0)+IF(AND(G301=0,H301=1),$E$45,0))</f>
        <v>0</v>
      </c>
      <c r="I307" s="76">
        <f>-(IF(AND(I301=1,J301=0),$E$43,0)+IF(AND(I301=0,SUM(J301:$AL301)&lt;&gt;0),$E$44,0)+IF(AND(H301=0,I301=1),$E$45,0))</f>
        <v>0</v>
      </c>
      <c r="J307" s="76">
        <f>-(IF(AND(J301=1,K301=0),$E$43,0)+IF(AND(J301=0,SUM(K301:$AL301)&lt;&gt;0),$E$44,0)+IF(AND(I301=0,J301=1),$E$45,0))</f>
        <v>0</v>
      </c>
      <c r="K307" s="76">
        <f>-(IF(AND(K301=1,L301=0),$E$43,0)+IF(AND(K301=0,SUM(L301:$AL301)&lt;&gt;0),$E$44,0)+IF(AND(J301=0,K301=1),$E$45,0))</f>
        <v>0</v>
      </c>
      <c r="L307" s="76">
        <f>-(IF(AND(L301=1,M301=0),$E$43,0)+IF(AND(L301=0,SUM(M301:$AL301)&lt;&gt;0),$E$44,0)+IF(AND(K301=0,L301=1),$E$45,0))</f>
        <v>0</v>
      </c>
      <c r="M307" s="76">
        <f>-(IF(AND(M301=1,N301=0),$E$43,0)+IF(AND(M301=0,SUM(N301:$AL301)&lt;&gt;0),$E$44,0)+IF(AND(L301=0,M301=1),$E$45,0))</f>
        <v>0</v>
      </c>
      <c r="N307" s="76">
        <f>-(IF(AND(N301=1,O301=0),$E$43,0)+IF(AND(N301=0,SUM(O301:$AL301)&lt;&gt;0),$E$44,0)+IF(AND(M301=0,N301=1),$E$45,0))</f>
        <v>-5</v>
      </c>
      <c r="O307" s="76">
        <f>-(IF(AND(O301=1,P301=0),$E$43,0)+IF(AND(O301=0,SUM(P301:$AL301)&lt;&gt;0),$E$44,0)+IF(AND(N301=0,O301=1),$E$45,0))</f>
        <v>0</v>
      </c>
      <c r="P307" s="76">
        <f>-(IF(AND(P301=1,Q301=0),$E$43,0)+IF(AND(P301=0,SUM(Q301:$AL301)&lt;&gt;0),$E$44,0)+IF(AND(O301=0,P301=1),$E$45,0))</f>
        <v>0</v>
      </c>
      <c r="Q307" s="76">
        <f>-(IF(AND(Q301=1,R301=0),$E$43,0)+IF(AND(Q301=0,SUM(R301:$AL301)&lt;&gt;0),$E$44,0)+IF(AND(P301=0,Q301=1),$E$45,0))</f>
        <v>0</v>
      </c>
      <c r="R307" s="76">
        <f>-(IF(AND(R301=1,S301=0),$E$43,0)+IF(AND(R301=0,SUM(S301:$AL301)&lt;&gt;0),$E$44,0)+IF(AND(Q301=0,R301=1),$E$45,0))</f>
        <v>0</v>
      </c>
      <c r="S307" s="76">
        <f>-(IF(AND(S301=1,T301=0),$E$43,0)+IF(AND(S301=0,SUM(T301:$AL301)&lt;&gt;0),$E$44,0)+IF(AND(R301=0,S301=1),$E$45,0))</f>
        <v>0</v>
      </c>
      <c r="T307" s="76">
        <f>-(IF(AND(T301=1,U301=0),$E$43,0)+IF(AND(T301=0,SUM(U301:$AL301)&lt;&gt;0),$E$44,0)+IF(AND(S301=0,T301=1),$E$45,0))</f>
        <v>0</v>
      </c>
      <c r="U307" s="76">
        <f>-(IF(AND(U301=1,V301=0),$E$43,0)+IF(AND(U301=0,SUM(V301:$AL301)&lt;&gt;0),$E$44,0)+IF(AND(T301=0,U301=1),$E$45,0))</f>
        <v>0</v>
      </c>
      <c r="V307" s="76">
        <f>-(IF(AND(V301=1,W301=0),$E$43,0)+IF(AND(V301=0,SUM(W301:$AL301)&lt;&gt;0),$E$44,0)+IF(AND(U301=0,V301=1),$E$45,0))</f>
        <v>0</v>
      </c>
      <c r="W307" s="76">
        <f>-(IF(AND(W301=1,X301=0),$E$43,0)+IF(AND(W301=0,SUM(X301:$AL301)&lt;&gt;0),$E$44,0)+IF(AND(V301=0,W301=1),$E$45,0))</f>
        <v>0</v>
      </c>
      <c r="X307" s="76">
        <f>-(IF(AND(X301=1,Y301=0),$E$43,0)+IF(AND(X301=0,SUM(Y301:$AL301)&lt;&gt;0),$E$44,0)+IF(AND(W301=0,X301=1),$E$45,0))</f>
        <v>0</v>
      </c>
      <c r="Y307" s="76">
        <f>-(IF(AND(Y301=1,Z301=0),$E$43,0)+IF(AND(Y301=0,SUM(Z301:$AL301)&lt;&gt;0),$E$44,0)+IF(AND(X301=0,Y301=1),$E$45,0))</f>
        <v>0</v>
      </c>
      <c r="Z307" s="76">
        <f>-(IF(AND(Z301=1,AA301=0),$E$43,0)+IF(AND(Z301=0,SUM(AA301:$AL301)&lt;&gt;0),$E$44,0)+IF(AND(Y301=0,Z301=1),$E$45,0))</f>
        <v>0</v>
      </c>
      <c r="AA307" s="76">
        <f>-(IF(AND(AA301=1,AB301=0),$E$43,0)+IF(AND(AA301=0,SUM(AB301:$AL301)&lt;&gt;0),$E$44,0)+IF(AND(Z301=0,AA301=1),$E$45,0))</f>
        <v>0</v>
      </c>
      <c r="AB307" s="76">
        <f>-(IF(AND(AB301=1,AC301=0),$E$43,0)+IF(AND(AB301=0,SUM(AC301:$AL301)&lt;&gt;0),$E$44,0)+IF(AND(AA301=0,AB301=1),$E$45,0))</f>
        <v>0</v>
      </c>
      <c r="AC307" s="76">
        <f>-(IF(AND(AC301=1,AD301=0),$E$43,0)+IF(AND(AC301=0,SUM(AD301:$AL301)&lt;&gt;0),$E$44,0)+IF(AND(AB301=0,AC301=1),$E$45,0))</f>
        <v>0</v>
      </c>
      <c r="AD307" s="76">
        <f>-(IF(AND(AD301=1,AE301=0),$E$43,0)+IF(AND(AD301=0,SUM(AE301:$AL301)&lt;&gt;0),$E$44,0)+IF(AND(AC301=0,AD301=1),$E$45,0))</f>
        <v>0</v>
      </c>
      <c r="AE307" s="76">
        <f>-(IF(AND(AE301=1,AF301=0),$E$43,0)+IF(AND(AE301=0,SUM(AF301:$AL301)&lt;&gt;0),$E$44,0)+IF(AND(AD301=0,AE301=1),$E$45,0))</f>
        <v>0</v>
      </c>
      <c r="AF307" s="76">
        <f>-(IF(AND(AF301=1,AG301=0),$E$43,0)+IF(AND(AF301=0,SUM(AG301:$AL301)&lt;&gt;0),$E$44,0)+IF(AND(AE301=0,AF301=1),$E$45,0))</f>
        <v>0</v>
      </c>
      <c r="AG307" s="76">
        <f>-(IF(AND(AG301=1,AH301=0),$E$43,0)+IF(AND(AG301=0,SUM(AH301:$AL301)&lt;&gt;0),$E$44,0)+IF(AND(AF301=0,AG301=1),$E$45,0))</f>
        <v>0</v>
      </c>
      <c r="AH307" s="76">
        <f>-(IF(AND(AH301=1,AI301=0),$E$43,0)+IF(AND(AH301=0,SUM(AI301:$AL301)&lt;&gt;0),$E$44,0)+IF(AND(AG301=0,AH301=1),$E$45,0))</f>
        <v>0</v>
      </c>
      <c r="AI307" s="76">
        <f>-(IF(AND(AI301=1,AJ301=0),$E$43,0)+IF(AND(AI301=0,SUM(AJ301:$AL301)&lt;&gt;0),$E$44,0)+IF(AND(AH301=0,AI301=1),$E$45,0))</f>
        <v>0</v>
      </c>
      <c r="AJ307" s="76">
        <f>-(IF(AND(AJ301=1,AK301=0),$E$43,0)+IF(AND(AJ301=0,SUM(AK301:$AL301)&lt;&gt;0),$E$44,0)+IF(AND(AI301=0,AJ301=1),$E$45,0))</f>
        <v>0</v>
      </c>
      <c r="AK307" s="76">
        <f>-(IF(AND(AK301=1,AL301=0),$E$43,0)+IF(AND(AK301=0,SUM(AL301:$AL301)&lt;&gt;0),$E$44,0)+IF(AND(AJ301=0,AK301=1),$E$45,0))</f>
        <v>0</v>
      </c>
      <c r="AL307" s="76">
        <f>-(IF(AND(AL301=1,AM301=0),$E$43,0)+IF(AND(AL301=0,SUM($AL301:AM301)&lt;&gt;0),$E$44,0)+IF(AND(AK301=0,AL301=1),$E$45,0))</f>
        <v>0</v>
      </c>
    </row>
    <row r="308" spans="3:38" hidden="1" outlineLevel="1">
      <c r="C308" s="67" t="s">
        <v>101</v>
      </c>
      <c r="D308" s="68"/>
      <c r="E308" s="69"/>
      <c r="F308" s="70" t="s">
        <v>46</v>
      </c>
      <c r="G308" s="76">
        <f t="shared" si="575"/>
        <v>0</v>
      </c>
      <c r="H308" s="76">
        <f t="shared" ref="H308:AL308" si="608">-IF(AND(H289&gt;0,H$60=0,$P$52="Flotation"),$G$32*IF(I289=0,(H289/MAX($H289:$AL289)),1),0)</f>
        <v>0</v>
      </c>
      <c r="I308" s="76">
        <f t="shared" si="608"/>
        <v>0</v>
      </c>
      <c r="J308" s="76">
        <f t="shared" si="608"/>
        <v>0</v>
      </c>
      <c r="K308" s="76">
        <f t="shared" si="608"/>
        <v>0</v>
      </c>
      <c r="L308" s="76">
        <f t="shared" si="608"/>
        <v>0</v>
      </c>
      <c r="M308" s="76">
        <f t="shared" si="608"/>
        <v>0</v>
      </c>
      <c r="N308" s="76">
        <f t="shared" si="608"/>
        <v>0</v>
      </c>
      <c r="O308" s="76">
        <f t="shared" si="608"/>
        <v>0</v>
      </c>
      <c r="P308" s="76">
        <f t="shared" si="608"/>
        <v>0</v>
      </c>
      <c r="Q308" s="76">
        <f t="shared" si="608"/>
        <v>0</v>
      </c>
      <c r="R308" s="76">
        <f t="shared" si="608"/>
        <v>0</v>
      </c>
      <c r="S308" s="76">
        <f t="shared" si="608"/>
        <v>0</v>
      </c>
      <c r="T308" s="76">
        <f t="shared" si="608"/>
        <v>0</v>
      </c>
      <c r="U308" s="76">
        <f t="shared" si="608"/>
        <v>0</v>
      </c>
      <c r="V308" s="76">
        <f t="shared" si="608"/>
        <v>0</v>
      </c>
      <c r="W308" s="76">
        <f t="shared" si="608"/>
        <v>0</v>
      </c>
      <c r="X308" s="76">
        <f t="shared" si="608"/>
        <v>0</v>
      </c>
      <c r="Y308" s="76">
        <f t="shared" si="608"/>
        <v>0</v>
      </c>
      <c r="Z308" s="76">
        <f t="shared" si="608"/>
        <v>0</v>
      </c>
      <c r="AA308" s="76">
        <f t="shared" si="608"/>
        <v>0</v>
      </c>
      <c r="AB308" s="76">
        <f t="shared" si="608"/>
        <v>0</v>
      </c>
      <c r="AC308" s="76">
        <f t="shared" si="608"/>
        <v>0</v>
      </c>
      <c r="AD308" s="76">
        <f t="shared" si="608"/>
        <v>0</v>
      </c>
      <c r="AE308" s="76">
        <f t="shared" si="608"/>
        <v>0</v>
      </c>
      <c r="AF308" s="76">
        <f t="shared" si="608"/>
        <v>0</v>
      </c>
      <c r="AG308" s="76">
        <f t="shared" si="608"/>
        <v>0</v>
      </c>
      <c r="AH308" s="76">
        <f t="shared" si="608"/>
        <v>0</v>
      </c>
      <c r="AI308" s="76">
        <f t="shared" si="608"/>
        <v>0</v>
      </c>
      <c r="AJ308" s="76">
        <f t="shared" si="608"/>
        <v>0</v>
      </c>
      <c r="AK308" s="76">
        <f t="shared" si="608"/>
        <v>0</v>
      </c>
      <c r="AL308" s="76">
        <f t="shared" si="608"/>
        <v>0</v>
      </c>
    </row>
    <row r="309" spans="3:38" hidden="1" outlineLevel="1">
      <c r="C309" s="67" t="s">
        <v>105</v>
      </c>
      <c r="D309" s="68"/>
      <c r="E309" s="69"/>
      <c r="F309" s="70" t="s">
        <v>46</v>
      </c>
      <c r="G309" s="76">
        <f t="shared" si="575"/>
        <v>0</v>
      </c>
      <c r="H309" s="76">
        <f t="shared" ref="H309:AL309" si="609">-IF($P$52="Flotation",H298*$G$33/1000,0)</f>
        <v>0</v>
      </c>
      <c r="I309" s="76">
        <f t="shared" si="609"/>
        <v>0</v>
      </c>
      <c r="J309" s="76">
        <f t="shared" si="609"/>
        <v>0</v>
      </c>
      <c r="K309" s="76">
        <f t="shared" si="609"/>
        <v>0</v>
      </c>
      <c r="L309" s="76">
        <f t="shared" si="609"/>
        <v>0</v>
      </c>
      <c r="M309" s="76">
        <f t="shared" si="609"/>
        <v>0</v>
      </c>
      <c r="N309" s="76">
        <f t="shared" si="609"/>
        <v>0</v>
      </c>
      <c r="O309" s="76">
        <f t="shared" si="609"/>
        <v>0</v>
      </c>
      <c r="P309" s="76">
        <f t="shared" si="609"/>
        <v>0</v>
      </c>
      <c r="Q309" s="76">
        <f t="shared" si="609"/>
        <v>0</v>
      </c>
      <c r="R309" s="76">
        <f t="shared" si="609"/>
        <v>0</v>
      </c>
      <c r="S309" s="76">
        <f t="shared" si="609"/>
        <v>0</v>
      </c>
      <c r="T309" s="76">
        <f t="shared" si="609"/>
        <v>0</v>
      </c>
      <c r="U309" s="76">
        <f t="shared" si="609"/>
        <v>0</v>
      </c>
      <c r="V309" s="76">
        <f t="shared" si="609"/>
        <v>0</v>
      </c>
      <c r="W309" s="76">
        <f t="shared" si="609"/>
        <v>0</v>
      </c>
      <c r="X309" s="76">
        <f t="shared" si="609"/>
        <v>0</v>
      </c>
      <c r="Y309" s="76">
        <f t="shared" si="609"/>
        <v>0</v>
      </c>
      <c r="Z309" s="76">
        <f t="shared" si="609"/>
        <v>0</v>
      </c>
      <c r="AA309" s="76">
        <f t="shared" si="609"/>
        <v>0</v>
      </c>
      <c r="AB309" s="76">
        <f t="shared" si="609"/>
        <v>0</v>
      </c>
      <c r="AC309" s="76">
        <f t="shared" si="609"/>
        <v>0</v>
      </c>
      <c r="AD309" s="76">
        <f t="shared" si="609"/>
        <v>0</v>
      </c>
      <c r="AE309" s="76">
        <f t="shared" si="609"/>
        <v>0</v>
      </c>
      <c r="AF309" s="76">
        <f t="shared" si="609"/>
        <v>0</v>
      </c>
      <c r="AG309" s="76">
        <f t="shared" si="609"/>
        <v>0</v>
      </c>
      <c r="AH309" s="76">
        <f t="shared" si="609"/>
        <v>0</v>
      </c>
      <c r="AI309" s="76">
        <f t="shared" si="609"/>
        <v>0</v>
      </c>
      <c r="AJ309" s="76">
        <f t="shared" si="609"/>
        <v>0</v>
      </c>
      <c r="AK309" s="76">
        <f t="shared" si="609"/>
        <v>0</v>
      </c>
      <c r="AL309" s="76">
        <f t="shared" si="609"/>
        <v>0</v>
      </c>
    </row>
    <row r="310" spans="3:38" hidden="1" outlineLevel="1">
      <c r="C310" s="67" t="s">
        <v>106</v>
      </c>
      <c r="D310" s="68"/>
      <c r="E310" s="69"/>
      <c r="F310" s="70" t="s">
        <v>46</v>
      </c>
      <c r="G310" s="76">
        <f t="shared" si="575"/>
        <v>0</v>
      </c>
      <c r="H310" s="76">
        <f t="shared" ref="H310:AL310" si="610">-IF(H299&gt;0,H299,H298)*$G$36/1000</f>
        <v>0</v>
      </c>
      <c r="I310" s="76">
        <f t="shared" si="610"/>
        <v>0</v>
      </c>
      <c r="J310" s="76">
        <f t="shared" si="610"/>
        <v>0</v>
      </c>
      <c r="K310" s="76">
        <f t="shared" si="610"/>
        <v>0</v>
      </c>
      <c r="L310" s="76">
        <f t="shared" si="610"/>
        <v>0</v>
      </c>
      <c r="M310" s="76">
        <f t="shared" si="610"/>
        <v>0</v>
      </c>
      <c r="N310" s="76">
        <f t="shared" si="610"/>
        <v>0</v>
      </c>
      <c r="O310" s="76">
        <f t="shared" si="610"/>
        <v>0</v>
      </c>
      <c r="P310" s="76">
        <f t="shared" si="610"/>
        <v>0</v>
      </c>
      <c r="Q310" s="76">
        <f t="shared" si="610"/>
        <v>0</v>
      </c>
      <c r="R310" s="76">
        <f t="shared" si="610"/>
        <v>0</v>
      </c>
      <c r="S310" s="76">
        <f t="shared" si="610"/>
        <v>0</v>
      </c>
      <c r="T310" s="76">
        <f t="shared" si="610"/>
        <v>0</v>
      </c>
      <c r="U310" s="76">
        <f t="shared" si="610"/>
        <v>0</v>
      </c>
      <c r="V310" s="76">
        <f t="shared" si="610"/>
        <v>0</v>
      </c>
      <c r="W310" s="76">
        <f t="shared" si="610"/>
        <v>0</v>
      </c>
      <c r="X310" s="76">
        <f t="shared" si="610"/>
        <v>0</v>
      </c>
      <c r="Y310" s="76">
        <f t="shared" si="610"/>
        <v>0</v>
      </c>
      <c r="Z310" s="76">
        <f t="shared" si="610"/>
        <v>0</v>
      </c>
      <c r="AA310" s="76">
        <f t="shared" si="610"/>
        <v>0</v>
      </c>
      <c r="AB310" s="76">
        <f t="shared" si="610"/>
        <v>0</v>
      </c>
      <c r="AC310" s="76">
        <f t="shared" si="610"/>
        <v>0</v>
      </c>
      <c r="AD310" s="76">
        <f t="shared" si="610"/>
        <v>0</v>
      </c>
      <c r="AE310" s="76">
        <f t="shared" si="610"/>
        <v>0</v>
      </c>
      <c r="AF310" s="76">
        <f t="shared" si="610"/>
        <v>0</v>
      </c>
      <c r="AG310" s="76">
        <f t="shared" si="610"/>
        <v>0</v>
      </c>
      <c r="AH310" s="76">
        <f t="shared" si="610"/>
        <v>0</v>
      </c>
      <c r="AI310" s="76">
        <f t="shared" si="610"/>
        <v>0</v>
      </c>
      <c r="AJ310" s="76">
        <f t="shared" si="610"/>
        <v>0</v>
      </c>
      <c r="AK310" s="76">
        <f t="shared" si="610"/>
        <v>0</v>
      </c>
      <c r="AL310" s="76">
        <f t="shared" si="610"/>
        <v>0</v>
      </c>
    </row>
    <row r="311" spans="3:38" hidden="1" outlineLevel="1">
      <c r="C311" s="67" t="s">
        <v>107</v>
      </c>
      <c r="D311" s="68"/>
      <c r="E311" s="69"/>
      <c r="F311" s="70" t="s">
        <v>46</v>
      </c>
      <c r="G311" s="76">
        <f t="shared" si="575"/>
        <v>0</v>
      </c>
      <c r="H311" s="76">
        <f t="shared" ref="H311:AL311" si="611">-IF(H299&gt;0,H299,H298)*$G$38/1000</f>
        <v>0</v>
      </c>
      <c r="I311" s="76">
        <f t="shared" si="611"/>
        <v>0</v>
      </c>
      <c r="J311" s="76">
        <f t="shared" si="611"/>
        <v>0</v>
      </c>
      <c r="K311" s="76">
        <f t="shared" si="611"/>
        <v>0</v>
      </c>
      <c r="L311" s="76">
        <f t="shared" si="611"/>
        <v>0</v>
      </c>
      <c r="M311" s="76">
        <f t="shared" si="611"/>
        <v>0</v>
      </c>
      <c r="N311" s="76">
        <f t="shared" si="611"/>
        <v>0</v>
      </c>
      <c r="O311" s="76">
        <f t="shared" si="611"/>
        <v>0</v>
      </c>
      <c r="P311" s="76">
        <f t="shared" si="611"/>
        <v>0</v>
      </c>
      <c r="Q311" s="76">
        <f t="shared" si="611"/>
        <v>0</v>
      </c>
      <c r="R311" s="76">
        <f t="shared" si="611"/>
        <v>0</v>
      </c>
      <c r="S311" s="76">
        <f t="shared" si="611"/>
        <v>0</v>
      </c>
      <c r="T311" s="76">
        <f t="shared" si="611"/>
        <v>0</v>
      </c>
      <c r="U311" s="76">
        <f t="shared" si="611"/>
        <v>0</v>
      </c>
      <c r="V311" s="76">
        <f t="shared" si="611"/>
        <v>0</v>
      </c>
      <c r="W311" s="76">
        <f t="shared" si="611"/>
        <v>0</v>
      </c>
      <c r="X311" s="76">
        <f t="shared" si="611"/>
        <v>0</v>
      </c>
      <c r="Y311" s="76">
        <f t="shared" si="611"/>
        <v>0</v>
      </c>
      <c r="Z311" s="76">
        <f t="shared" si="611"/>
        <v>0</v>
      </c>
      <c r="AA311" s="76">
        <f t="shared" si="611"/>
        <v>0</v>
      </c>
      <c r="AB311" s="76">
        <f t="shared" si="611"/>
        <v>0</v>
      </c>
      <c r="AC311" s="76">
        <f t="shared" si="611"/>
        <v>0</v>
      </c>
      <c r="AD311" s="76">
        <f t="shared" si="611"/>
        <v>0</v>
      </c>
      <c r="AE311" s="76">
        <f t="shared" si="611"/>
        <v>0</v>
      </c>
      <c r="AF311" s="76">
        <f t="shared" si="611"/>
        <v>0</v>
      </c>
      <c r="AG311" s="76">
        <f t="shared" si="611"/>
        <v>0</v>
      </c>
      <c r="AH311" s="76">
        <f t="shared" si="611"/>
        <v>0</v>
      </c>
      <c r="AI311" s="76">
        <f t="shared" si="611"/>
        <v>0</v>
      </c>
      <c r="AJ311" s="76">
        <f t="shared" si="611"/>
        <v>0</v>
      </c>
      <c r="AK311" s="76">
        <f t="shared" si="611"/>
        <v>0</v>
      </c>
      <c r="AL311" s="76">
        <f t="shared" si="611"/>
        <v>0</v>
      </c>
    </row>
    <row r="312" spans="3:38" hidden="1" outlineLevel="1">
      <c r="C312" s="66" t="s">
        <v>2</v>
      </c>
      <c r="D312" s="63"/>
      <c r="E312" s="3"/>
      <c r="F312" s="47" t="s">
        <v>46</v>
      </c>
      <c r="G312" s="62">
        <f t="shared" si="575"/>
        <v>0</v>
      </c>
      <c r="H312" s="62">
        <f t="shared" ref="H312:AL312" si="612">-H304*$E$48</f>
        <v>0</v>
      </c>
      <c r="I312" s="62">
        <f t="shared" si="612"/>
        <v>0</v>
      </c>
      <c r="J312" s="62">
        <f t="shared" si="612"/>
        <v>0</v>
      </c>
      <c r="K312" s="62">
        <f t="shared" si="612"/>
        <v>0</v>
      </c>
      <c r="L312" s="62">
        <f t="shared" si="612"/>
        <v>0</v>
      </c>
      <c r="M312" s="62">
        <f t="shared" si="612"/>
        <v>0</v>
      </c>
      <c r="N312" s="62">
        <f t="shared" si="612"/>
        <v>0</v>
      </c>
      <c r="O312" s="62">
        <f t="shared" si="612"/>
        <v>0</v>
      </c>
      <c r="P312" s="62">
        <f t="shared" si="612"/>
        <v>0</v>
      </c>
      <c r="Q312" s="62">
        <f t="shared" si="612"/>
        <v>0</v>
      </c>
      <c r="R312" s="62">
        <f t="shared" si="612"/>
        <v>0</v>
      </c>
      <c r="S312" s="62">
        <f t="shared" si="612"/>
        <v>0</v>
      </c>
      <c r="T312" s="62">
        <f t="shared" si="612"/>
        <v>0</v>
      </c>
      <c r="U312" s="62">
        <f t="shared" si="612"/>
        <v>0</v>
      </c>
      <c r="V312" s="62">
        <f t="shared" si="612"/>
        <v>0</v>
      </c>
      <c r="W312" s="62">
        <f t="shared" si="612"/>
        <v>0</v>
      </c>
      <c r="X312" s="62">
        <f t="shared" si="612"/>
        <v>0</v>
      </c>
      <c r="Y312" s="62">
        <f t="shared" si="612"/>
        <v>0</v>
      </c>
      <c r="Z312" s="62">
        <f t="shared" si="612"/>
        <v>0</v>
      </c>
      <c r="AA312" s="62">
        <f t="shared" si="612"/>
        <v>0</v>
      </c>
      <c r="AB312" s="62">
        <f t="shared" si="612"/>
        <v>0</v>
      </c>
      <c r="AC312" s="62">
        <f t="shared" si="612"/>
        <v>0</v>
      </c>
      <c r="AD312" s="62">
        <f t="shared" si="612"/>
        <v>0</v>
      </c>
      <c r="AE312" s="62">
        <f t="shared" si="612"/>
        <v>0</v>
      </c>
      <c r="AF312" s="62">
        <f t="shared" si="612"/>
        <v>0</v>
      </c>
      <c r="AG312" s="62">
        <f t="shared" si="612"/>
        <v>0</v>
      </c>
      <c r="AH312" s="62">
        <f t="shared" si="612"/>
        <v>0</v>
      </c>
      <c r="AI312" s="62">
        <f t="shared" si="612"/>
        <v>0</v>
      </c>
      <c r="AJ312" s="62">
        <f t="shared" si="612"/>
        <v>0</v>
      </c>
      <c r="AK312" s="62">
        <f t="shared" si="612"/>
        <v>0</v>
      </c>
      <c r="AL312" s="62">
        <f t="shared" si="612"/>
        <v>0</v>
      </c>
    </row>
    <row r="313" spans="3:38" hidden="1" outlineLevel="1">
      <c r="C313" s="43" t="s">
        <v>133</v>
      </c>
      <c r="D313" s="3"/>
      <c r="E313" s="3"/>
      <c r="F313" s="47" t="s">
        <v>46</v>
      </c>
      <c r="G313" s="62">
        <f t="shared" si="575"/>
        <v>0</v>
      </c>
      <c r="H313" s="62">
        <f t="shared" ref="H313:AL313" si="613">-H304*$E$50</f>
        <v>0</v>
      </c>
      <c r="I313" s="62">
        <f t="shared" si="613"/>
        <v>0</v>
      </c>
      <c r="J313" s="62">
        <f t="shared" si="613"/>
        <v>0</v>
      </c>
      <c r="K313" s="62">
        <f t="shared" si="613"/>
        <v>0</v>
      </c>
      <c r="L313" s="62">
        <f t="shared" si="613"/>
        <v>0</v>
      </c>
      <c r="M313" s="62">
        <f t="shared" si="613"/>
        <v>0</v>
      </c>
      <c r="N313" s="62">
        <f t="shared" si="613"/>
        <v>0</v>
      </c>
      <c r="O313" s="62">
        <f t="shared" si="613"/>
        <v>0</v>
      </c>
      <c r="P313" s="62">
        <f t="shared" si="613"/>
        <v>0</v>
      </c>
      <c r="Q313" s="62">
        <f t="shared" si="613"/>
        <v>0</v>
      </c>
      <c r="R313" s="62">
        <f t="shared" si="613"/>
        <v>0</v>
      </c>
      <c r="S313" s="62">
        <f t="shared" si="613"/>
        <v>0</v>
      </c>
      <c r="T313" s="62">
        <f t="shared" si="613"/>
        <v>0</v>
      </c>
      <c r="U313" s="62">
        <f t="shared" si="613"/>
        <v>0</v>
      </c>
      <c r="V313" s="62">
        <f t="shared" si="613"/>
        <v>0</v>
      </c>
      <c r="W313" s="62">
        <f t="shared" si="613"/>
        <v>0</v>
      </c>
      <c r="X313" s="62">
        <f t="shared" si="613"/>
        <v>0</v>
      </c>
      <c r="Y313" s="62">
        <f t="shared" si="613"/>
        <v>0</v>
      </c>
      <c r="Z313" s="62">
        <f t="shared" si="613"/>
        <v>0</v>
      </c>
      <c r="AA313" s="62">
        <f t="shared" si="613"/>
        <v>0</v>
      </c>
      <c r="AB313" s="62">
        <f t="shared" si="613"/>
        <v>0</v>
      </c>
      <c r="AC313" s="62">
        <f t="shared" si="613"/>
        <v>0</v>
      </c>
      <c r="AD313" s="62">
        <f t="shared" si="613"/>
        <v>0</v>
      </c>
      <c r="AE313" s="62">
        <f t="shared" si="613"/>
        <v>0</v>
      </c>
      <c r="AF313" s="62">
        <f t="shared" si="613"/>
        <v>0</v>
      </c>
      <c r="AG313" s="62">
        <f t="shared" si="613"/>
        <v>0</v>
      </c>
      <c r="AH313" s="62">
        <f t="shared" si="613"/>
        <v>0</v>
      </c>
      <c r="AI313" s="62">
        <f t="shared" si="613"/>
        <v>0</v>
      </c>
      <c r="AJ313" s="62">
        <f t="shared" si="613"/>
        <v>0</v>
      </c>
      <c r="AK313" s="62">
        <f t="shared" si="613"/>
        <v>0</v>
      </c>
      <c r="AL313" s="62">
        <f t="shared" si="613"/>
        <v>0</v>
      </c>
    </row>
    <row r="314" spans="3:38" hidden="1" outlineLevel="1">
      <c r="C314" s="43" t="s">
        <v>121</v>
      </c>
      <c r="D314" s="3"/>
      <c r="E314" s="3"/>
      <c r="F314" s="47" t="s">
        <v>46</v>
      </c>
      <c r="G314" s="62">
        <f t="shared" si="575"/>
        <v>0</v>
      </c>
      <c r="H314" s="62">
        <f t="shared" ref="H314:AL314" si="614">-MAX(H304*0.25,SUM(H304:H306,H312:H313,H315:H316))*$E$51</f>
        <v>0</v>
      </c>
      <c r="I314" s="62">
        <f t="shared" si="614"/>
        <v>0</v>
      </c>
      <c r="J314" s="62">
        <f t="shared" si="614"/>
        <v>0</v>
      </c>
      <c r="K314" s="62">
        <f t="shared" si="614"/>
        <v>0</v>
      </c>
      <c r="L314" s="62">
        <f t="shared" si="614"/>
        <v>0</v>
      </c>
      <c r="M314" s="62">
        <f t="shared" si="614"/>
        <v>0</v>
      </c>
      <c r="N314" s="62">
        <f t="shared" si="614"/>
        <v>0</v>
      </c>
      <c r="O314" s="62">
        <f t="shared" si="614"/>
        <v>0</v>
      </c>
      <c r="P314" s="62">
        <f t="shared" si="614"/>
        <v>0</v>
      </c>
      <c r="Q314" s="62">
        <f t="shared" si="614"/>
        <v>0</v>
      </c>
      <c r="R314" s="62">
        <f t="shared" si="614"/>
        <v>0</v>
      </c>
      <c r="S314" s="62">
        <f t="shared" si="614"/>
        <v>0</v>
      </c>
      <c r="T314" s="62">
        <f t="shared" si="614"/>
        <v>0</v>
      </c>
      <c r="U314" s="62">
        <f t="shared" si="614"/>
        <v>0</v>
      </c>
      <c r="V314" s="62">
        <f t="shared" si="614"/>
        <v>0</v>
      </c>
      <c r="W314" s="62">
        <f t="shared" si="614"/>
        <v>0</v>
      </c>
      <c r="X314" s="62">
        <f t="shared" si="614"/>
        <v>0</v>
      </c>
      <c r="Y314" s="62">
        <f t="shared" si="614"/>
        <v>0</v>
      </c>
      <c r="Z314" s="62">
        <f t="shared" si="614"/>
        <v>0</v>
      </c>
      <c r="AA314" s="62">
        <f t="shared" si="614"/>
        <v>0</v>
      </c>
      <c r="AB314" s="62">
        <f t="shared" si="614"/>
        <v>0</v>
      </c>
      <c r="AC314" s="62">
        <f t="shared" si="614"/>
        <v>0</v>
      </c>
      <c r="AD314" s="62">
        <f t="shared" si="614"/>
        <v>0</v>
      </c>
      <c r="AE314" s="62">
        <f t="shared" si="614"/>
        <v>0</v>
      </c>
      <c r="AF314" s="62">
        <f t="shared" si="614"/>
        <v>0</v>
      </c>
      <c r="AG314" s="62">
        <f t="shared" si="614"/>
        <v>0</v>
      </c>
      <c r="AH314" s="62">
        <f t="shared" si="614"/>
        <v>0</v>
      </c>
      <c r="AI314" s="62">
        <f t="shared" si="614"/>
        <v>0</v>
      </c>
      <c r="AJ314" s="62">
        <f t="shared" si="614"/>
        <v>0</v>
      </c>
      <c r="AK314" s="62">
        <f t="shared" si="614"/>
        <v>0</v>
      </c>
      <c r="AL314" s="62">
        <f t="shared" si="614"/>
        <v>0</v>
      </c>
    </row>
    <row r="315" spans="3:38" hidden="1" outlineLevel="1">
      <c r="C315" s="66" t="s">
        <v>118</v>
      </c>
      <c r="D315" s="63"/>
      <c r="E315" s="3"/>
      <c r="F315" s="47" t="s">
        <v>46</v>
      </c>
      <c r="G315" s="62">
        <f t="shared" si="575"/>
        <v>0</v>
      </c>
      <c r="H315" s="62">
        <f t="shared" ref="H315:AL315" si="615">SUM(H305,H308:H309)*$G$49</f>
        <v>0</v>
      </c>
      <c r="I315" s="62">
        <f t="shared" si="615"/>
        <v>0</v>
      </c>
      <c r="J315" s="62">
        <f t="shared" si="615"/>
        <v>0</v>
      </c>
      <c r="K315" s="62">
        <f t="shared" si="615"/>
        <v>0</v>
      </c>
      <c r="L315" s="62">
        <f t="shared" si="615"/>
        <v>0</v>
      </c>
      <c r="M315" s="62">
        <f t="shared" si="615"/>
        <v>0</v>
      </c>
      <c r="N315" s="62">
        <f t="shared" si="615"/>
        <v>0</v>
      </c>
      <c r="O315" s="62">
        <f t="shared" si="615"/>
        <v>0</v>
      </c>
      <c r="P315" s="62">
        <f t="shared" si="615"/>
        <v>0</v>
      </c>
      <c r="Q315" s="62">
        <f t="shared" si="615"/>
        <v>0</v>
      </c>
      <c r="R315" s="62">
        <f t="shared" si="615"/>
        <v>0</v>
      </c>
      <c r="S315" s="62">
        <f t="shared" si="615"/>
        <v>0</v>
      </c>
      <c r="T315" s="62">
        <f t="shared" si="615"/>
        <v>0</v>
      </c>
      <c r="U315" s="62">
        <f t="shared" si="615"/>
        <v>0</v>
      </c>
      <c r="V315" s="62">
        <f t="shared" si="615"/>
        <v>0</v>
      </c>
      <c r="W315" s="62">
        <f t="shared" si="615"/>
        <v>0</v>
      </c>
      <c r="X315" s="62">
        <f t="shared" si="615"/>
        <v>0</v>
      </c>
      <c r="Y315" s="62">
        <f t="shared" si="615"/>
        <v>0</v>
      </c>
      <c r="Z315" s="62">
        <f t="shared" si="615"/>
        <v>0</v>
      </c>
      <c r="AA315" s="62">
        <f t="shared" si="615"/>
        <v>0</v>
      </c>
      <c r="AB315" s="62">
        <f t="shared" si="615"/>
        <v>0</v>
      </c>
      <c r="AC315" s="62">
        <f t="shared" si="615"/>
        <v>0</v>
      </c>
      <c r="AD315" s="62">
        <f t="shared" si="615"/>
        <v>0</v>
      </c>
      <c r="AE315" s="62">
        <f t="shared" si="615"/>
        <v>0</v>
      </c>
      <c r="AF315" s="62">
        <f t="shared" si="615"/>
        <v>0</v>
      </c>
      <c r="AG315" s="62">
        <f t="shared" si="615"/>
        <v>0</v>
      </c>
      <c r="AH315" s="62">
        <f t="shared" si="615"/>
        <v>0</v>
      </c>
      <c r="AI315" s="62">
        <f t="shared" si="615"/>
        <v>0</v>
      </c>
      <c r="AJ315" s="62">
        <f t="shared" si="615"/>
        <v>0</v>
      </c>
      <c r="AK315" s="62">
        <f t="shared" si="615"/>
        <v>0</v>
      </c>
      <c r="AL315" s="62">
        <f t="shared" si="615"/>
        <v>0</v>
      </c>
    </row>
    <row r="316" spans="3:38" hidden="1" outlineLevel="1">
      <c r="C316" s="43" t="s">
        <v>114</v>
      </c>
      <c r="D316" s="3"/>
      <c r="E316" s="3"/>
      <c r="F316" s="47" t="s">
        <v>46</v>
      </c>
      <c r="G316" s="62">
        <f t="shared" si="575"/>
        <v>0</v>
      </c>
      <c r="H316" s="62">
        <f t="shared" ref="H316:AL316" si="616">SUM(H225:H227,H231:H232)</f>
        <v>0</v>
      </c>
      <c r="I316" s="62">
        <f t="shared" si="616"/>
        <v>0</v>
      </c>
      <c r="J316" s="62">
        <f t="shared" si="616"/>
        <v>0</v>
      </c>
      <c r="K316" s="62">
        <f t="shared" si="616"/>
        <v>0</v>
      </c>
      <c r="L316" s="62">
        <f t="shared" si="616"/>
        <v>0</v>
      </c>
      <c r="M316" s="62">
        <f t="shared" si="616"/>
        <v>0</v>
      </c>
      <c r="N316" s="62">
        <f t="shared" si="616"/>
        <v>0</v>
      </c>
      <c r="O316" s="62">
        <f t="shared" si="616"/>
        <v>0</v>
      </c>
      <c r="P316" s="62">
        <f t="shared" si="616"/>
        <v>0</v>
      </c>
      <c r="Q316" s="62">
        <f t="shared" si="616"/>
        <v>0</v>
      </c>
      <c r="R316" s="62">
        <f t="shared" si="616"/>
        <v>0</v>
      </c>
      <c r="S316" s="62">
        <f t="shared" si="616"/>
        <v>0</v>
      </c>
      <c r="T316" s="62">
        <f t="shared" si="616"/>
        <v>0</v>
      </c>
      <c r="U316" s="62">
        <f t="shared" si="616"/>
        <v>0</v>
      </c>
      <c r="V316" s="62">
        <f t="shared" si="616"/>
        <v>0</v>
      </c>
      <c r="W316" s="62">
        <f t="shared" si="616"/>
        <v>0</v>
      </c>
      <c r="X316" s="62">
        <f t="shared" si="616"/>
        <v>0</v>
      </c>
      <c r="Y316" s="62">
        <f t="shared" si="616"/>
        <v>0</v>
      </c>
      <c r="Z316" s="62">
        <f t="shared" si="616"/>
        <v>0</v>
      </c>
      <c r="AA316" s="62">
        <f t="shared" si="616"/>
        <v>0</v>
      </c>
      <c r="AB316" s="62">
        <f t="shared" si="616"/>
        <v>0</v>
      </c>
      <c r="AC316" s="62">
        <f t="shared" si="616"/>
        <v>0</v>
      </c>
      <c r="AD316" s="62">
        <f t="shared" si="616"/>
        <v>0</v>
      </c>
      <c r="AE316" s="62">
        <f t="shared" si="616"/>
        <v>0</v>
      </c>
      <c r="AF316" s="62">
        <f t="shared" si="616"/>
        <v>0</v>
      </c>
      <c r="AG316" s="62">
        <f t="shared" si="616"/>
        <v>0</v>
      </c>
      <c r="AH316" s="62">
        <f t="shared" si="616"/>
        <v>0</v>
      </c>
      <c r="AI316" s="62">
        <f t="shared" si="616"/>
        <v>0</v>
      </c>
      <c r="AJ316" s="62">
        <f t="shared" si="616"/>
        <v>0</v>
      </c>
      <c r="AK316" s="62">
        <f t="shared" si="616"/>
        <v>0</v>
      </c>
      <c r="AL316" s="62">
        <f t="shared" si="616"/>
        <v>0</v>
      </c>
    </row>
    <row r="317" spans="3:38" hidden="1" outlineLevel="1">
      <c r="C317" s="43" t="s">
        <v>111</v>
      </c>
      <c r="D317" s="3"/>
      <c r="E317" s="3"/>
      <c r="F317" s="47" t="s">
        <v>46</v>
      </c>
      <c r="G317" s="62">
        <f t="shared" si="575"/>
        <v>0</v>
      </c>
      <c r="H317" s="62">
        <f t="shared" ref="H317:AL317" si="617">-H283*($G$11*$P$41)/1000000</f>
        <v>0</v>
      </c>
      <c r="I317" s="62">
        <f t="shared" si="617"/>
        <v>0</v>
      </c>
      <c r="J317" s="62">
        <f t="shared" si="617"/>
        <v>0</v>
      </c>
      <c r="K317" s="62">
        <f t="shared" si="617"/>
        <v>0</v>
      </c>
      <c r="L317" s="62">
        <f t="shared" si="617"/>
        <v>0</v>
      </c>
      <c r="M317" s="62">
        <f t="shared" si="617"/>
        <v>0</v>
      </c>
      <c r="N317" s="62">
        <f t="shared" si="617"/>
        <v>0</v>
      </c>
      <c r="O317" s="62">
        <f t="shared" si="617"/>
        <v>0</v>
      </c>
      <c r="P317" s="62">
        <f t="shared" si="617"/>
        <v>0</v>
      </c>
      <c r="Q317" s="62">
        <f t="shared" si="617"/>
        <v>0</v>
      </c>
      <c r="R317" s="62">
        <f t="shared" si="617"/>
        <v>0</v>
      </c>
      <c r="S317" s="62">
        <f t="shared" si="617"/>
        <v>0</v>
      </c>
      <c r="T317" s="62">
        <f t="shared" si="617"/>
        <v>0</v>
      </c>
      <c r="U317" s="62">
        <f t="shared" si="617"/>
        <v>0</v>
      </c>
      <c r="V317" s="62">
        <f t="shared" si="617"/>
        <v>0</v>
      </c>
      <c r="W317" s="62">
        <f t="shared" si="617"/>
        <v>0</v>
      </c>
      <c r="X317" s="62">
        <f t="shared" si="617"/>
        <v>0</v>
      </c>
      <c r="Y317" s="62">
        <f t="shared" si="617"/>
        <v>0</v>
      </c>
      <c r="Z317" s="62">
        <f t="shared" si="617"/>
        <v>0</v>
      </c>
      <c r="AA317" s="62">
        <f t="shared" si="617"/>
        <v>0</v>
      </c>
      <c r="AB317" s="62">
        <f t="shared" si="617"/>
        <v>0</v>
      </c>
      <c r="AC317" s="62">
        <f t="shared" si="617"/>
        <v>0</v>
      </c>
      <c r="AD317" s="62">
        <f t="shared" si="617"/>
        <v>0</v>
      </c>
      <c r="AE317" s="62">
        <f t="shared" si="617"/>
        <v>0</v>
      </c>
      <c r="AF317" s="62">
        <f t="shared" si="617"/>
        <v>0</v>
      </c>
      <c r="AG317" s="62">
        <f t="shared" si="617"/>
        <v>0</v>
      </c>
      <c r="AH317" s="62">
        <f t="shared" si="617"/>
        <v>0</v>
      </c>
      <c r="AI317" s="62">
        <f t="shared" si="617"/>
        <v>0</v>
      </c>
      <c r="AJ317" s="62">
        <f t="shared" si="617"/>
        <v>0</v>
      </c>
      <c r="AK317" s="62">
        <f t="shared" si="617"/>
        <v>0</v>
      </c>
      <c r="AL317" s="62">
        <f t="shared" si="617"/>
        <v>0</v>
      </c>
    </row>
    <row r="318" spans="3:38" hidden="1" outlineLevel="1">
      <c r="C318" s="43" t="s">
        <v>112</v>
      </c>
      <c r="D318" s="3"/>
      <c r="E318" s="3"/>
      <c r="F318" s="47" t="s">
        <v>46</v>
      </c>
      <c r="G318" s="62">
        <f t="shared" si="575"/>
        <v>0</v>
      </c>
      <c r="H318" s="62">
        <f>IFERROR(-H283/$G283*$P$42,0)</f>
        <v>0</v>
      </c>
      <c r="I318" s="62">
        <f t="shared" ref="I318:AL318" si="618">IFERROR(-I283/$G283*$P$42,0)</f>
        <v>0</v>
      </c>
      <c r="J318" s="62">
        <f t="shared" si="618"/>
        <v>0</v>
      </c>
      <c r="K318" s="62">
        <f t="shared" si="618"/>
        <v>0</v>
      </c>
      <c r="L318" s="62">
        <f t="shared" si="618"/>
        <v>0</v>
      </c>
      <c r="M318" s="62">
        <f t="shared" si="618"/>
        <v>0</v>
      </c>
      <c r="N318" s="62">
        <f t="shared" si="618"/>
        <v>0</v>
      </c>
      <c r="O318" s="62">
        <f t="shared" si="618"/>
        <v>0</v>
      </c>
      <c r="P318" s="62">
        <f t="shared" si="618"/>
        <v>0</v>
      </c>
      <c r="Q318" s="62">
        <f t="shared" si="618"/>
        <v>0</v>
      </c>
      <c r="R318" s="62">
        <f t="shared" si="618"/>
        <v>0</v>
      </c>
      <c r="S318" s="62">
        <f t="shared" si="618"/>
        <v>0</v>
      </c>
      <c r="T318" s="62">
        <f t="shared" si="618"/>
        <v>0</v>
      </c>
      <c r="U318" s="62">
        <f t="shared" si="618"/>
        <v>0</v>
      </c>
      <c r="V318" s="62">
        <f t="shared" si="618"/>
        <v>0</v>
      </c>
      <c r="W318" s="62">
        <f t="shared" si="618"/>
        <v>0</v>
      </c>
      <c r="X318" s="62">
        <f t="shared" si="618"/>
        <v>0</v>
      </c>
      <c r="Y318" s="62">
        <f t="shared" si="618"/>
        <v>0</v>
      </c>
      <c r="Z318" s="62">
        <f t="shared" si="618"/>
        <v>0</v>
      </c>
      <c r="AA318" s="62">
        <f t="shared" si="618"/>
        <v>0</v>
      </c>
      <c r="AB318" s="62">
        <f t="shared" si="618"/>
        <v>0</v>
      </c>
      <c r="AC318" s="62">
        <f t="shared" si="618"/>
        <v>0</v>
      </c>
      <c r="AD318" s="62">
        <f t="shared" si="618"/>
        <v>0</v>
      </c>
      <c r="AE318" s="62">
        <f t="shared" si="618"/>
        <v>0</v>
      </c>
      <c r="AF318" s="62">
        <f t="shared" si="618"/>
        <v>0</v>
      </c>
      <c r="AG318" s="62">
        <f t="shared" si="618"/>
        <v>0</v>
      </c>
      <c r="AH318" s="62">
        <f t="shared" si="618"/>
        <v>0</v>
      </c>
      <c r="AI318" s="62">
        <f t="shared" si="618"/>
        <v>0</v>
      </c>
      <c r="AJ318" s="62">
        <f t="shared" si="618"/>
        <v>0</v>
      </c>
      <c r="AK318" s="62">
        <f t="shared" si="618"/>
        <v>0</v>
      </c>
      <c r="AL318" s="62">
        <f t="shared" si="618"/>
        <v>0</v>
      </c>
    </row>
    <row r="319" spans="3:38" hidden="1" outlineLevel="1">
      <c r="C319" s="43" t="s">
        <v>113</v>
      </c>
      <c r="D319" s="3"/>
      <c r="E319" s="3"/>
      <c r="F319" s="47" t="s">
        <v>46</v>
      </c>
      <c r="G319" s="62">
        <f t="shared" si="575"/>
        <v>0</v>
      </c>
      <c r="H319" s="62">
        <f t="shared" ref="H319:AL319" si="619">-H285*($G$11*$P$41)/1000000</f>
        <v>0</v>
      </c>
      <c r="I319" s="62">
        <f t="shared" si="619"/>
        <v>0</v>
      </c>
      <c r="J319" s="62">
        <f t="shared" si="619"/>
        <v>0</v>
      </c>
      <c r="K319" s="62">
        <f t="shared" si="619"/>
        <v>0</v>
      </c>
      <c r="L319" s="62">
        <f t="shared" si="619"/>
        <v>0</v>
      </c>
      <c r="M319" s="62">
        <f t="shared" si="619"/>
        <v>0</v>
      </c>
      <c r="N319" s="62">
        <f t="shared" si="619"/>
        <v>0</v>
      </c>
      <c r="O319" s="62">
        <f t="shared" si="619"/>
        <v>0</v>
      </c>
      <c r="P319" s="62">
        <f t="shared" si="619"/>
        <v>0</v>
      </c>
      <c r="Q319" s="62">
        <f t="shared" si="619"/>
        <v>0</v>
      </c>
      <c r="R319" s="62">
        <f t="shared" si="619"/>
        <v>0</v>
      </c>
      <c r="S319" s="62">
        <f t="shared" si="619"/>
        <v>0</v>
      </c>
      <c r="T319" s="62">
        <f t="shared" si="619"/>
        <v>0</v>
      </c>
      <c r="U319" s="62">
        <f t="shared" si="619"/>
        <v>0</v>
      </c>
      <c r="V319" s="62">
        <f t="shared" si="619"/>
        <v>0</v>
      </c>
      <c r="W319" s="62">
        <f t="shared" si="619"/>
        <v>0</v>
      </c>
      <c r="X319" s="62">
        <f t="shared" si="619"/>
        <v>0</v>
      </c>
      <c r="Y319" s="62">
        <f t="shared" si="619"/>
        <v>0</v>
      </c>
      <c r="Z319" s="62">
        <f t="shared" si="619"/>
        <v>0</v>
      </c>
      <c r="AA319" s="62">
        <f t="shared" si="619"/>
        <v>0</v>
      </c>
      <c r="AB319" s="62">
        <f t="shared" si="619"/>
        <v>0</v>
      </c>
      <c r="AC319" s="62">
        <f t="shared" si="619"/>
        <v>0</v>
      </c>
      <c r="AD319" s="62">
        <f t="shared" si="619"/>
        <v>0</v>
      </c>
      <c r="AE319" s="62">
        <f t="shared" si="619"/>
        <v>0</v>
      </c>
      <c r="AF319" s="62">
        <f t="shared" si="619"/>
        <v>0</v>
      </c>
      <c r="AG319" s="62">
        <f t="shared" si="619"/>
        <v>0</v>
      </c>
      <c r="AH319" s="62">
        <f t="shared" si="619"/>
        <v>0</v>
      </c>
      <c r="AI319" s="62">
        <f t="shared" si="619"/>
        <v>0</v>
      </c>
      <c r="AJ319" s="62">
        <f t="shared" si="619"/>
        <v>0</v>
      </c>
      <c r="AK319" s="62">
        <f t="shared" si="619"/>
        <v>0</v>
      </c>
      <c r="AL319" s="62">
        <f t="shared" si="619"/>
        <v>0</v>
      </c>
    </row>
    <row r="320" spans="3:38" hidden="1" outlineLevel="1">
      <c r="C320" s="43" t="s">
        <v>205</v>
      </c>
      <c r="D320" s="3"/>
      <c r="E320" s="3"/>
      <c r="F320" s="47" t="s">
        <v>46</v>
      </c>
      <c r="G320" s="62">
        <f t="shared" si="575"/>
        <v>0</v>
      </c>
      <c r="H320" s="62">
        <f>-H287</f>
        <v>0</v>
      </c>
      <c r="I320" s="62">
        <f t="shared" ref="I320:AL320" si="620">-I287</f>
        <v>0</v>
      </c>
      <c r="J320" s="62">
        <f t="shared" si="620"/>
        <v>0</v>
      </c>
      <c r="K320" s="62">
        <f t="shared" si="620"/>
        <v>0</v>
      </c>
      <c r="L320" s="62">
        <f t="shared" si="620"/>
        <v>0</v>
      </c>
      <c r="M320" s="62">
        <f t="shared" si="620"/>
        <v>0</v>
      </c>
      <c r="N320" s="62">
        <f t="shared" si="620"/>
        <v>0</v>
      </c>
      <c r="O320" s="62">
        <f t="shared" si="620"/>
        <v>0</v>
      </c>
      <c r="P320" s="62">
        <f t="shared" si="620"/>
        <v>0</v>
      </c>
      <c r="Q320" s="62">
        <f t="shared" si="620"/>
        <v>0</v>
      </c>
      <c r="R320" s="62">
        <f t="shared" si="620"/>
        <v>0</v>
      </c>
      <c r="S320" s="62">
        <f t="shared" si="620"/>
        <v>0</v>
      </c>
      <c r="T320" s="62">
        <f t="shared" si="620"/>
        <v>0</v>
      </c>
      <c r="U320" s="62">
        <f t="shared" si="620"/>
        <v>0</v>
      </c>
      <c r="V320" s="62">
        <f t="shared" si="620"/>
        <v>0</v>
      </c>
      <c r="W320" s="62">
        <f t="shared" si="620"/>
        <v>0</v>
      </c>
      <c r="X320" s="62">
        <f t="shared" si="620"/>
        <v>0</v>
      </c>
      <c r="Y320" s="62">
        <f t="shared" si="620"/>
        <v>0</v>
      </c>
      <c r="Z320" s="62">
        <f t="shared" si="620"/>
        <v>0</v>
      </c>
      <c r="AA320" s="62">
        <f t="shared" si="620"/>
        <v>0</v>
      </c>
      <c r="AB320" s="62">
        <f t="shared" si="620"/>
        <v>0</v>
      </c>
      <c r="AC320" s="62">
        <f t="shared" si="620"/>
        <v>0</v>
      </c>
      <c r="AD320" s="62">
        <f t="shared" si="620"/>
        <v>0</v>
      </c>
      <c r="AE320" s="62">
        <f t="shared" si="620"/>
        <v>0</v>
      </c>
      <c r="AF320" s="62">
        <f t="shared" si="620"/>
        <v>0</v>
      </c>
      <c r="AG320" s="62">
        <f t="shared" si="620"/>
        <v>0</v>
      </c>
      <c r="AH320" s="62">
        <f t="shared" si="620"/>
        <v>0</v>
      </c>
      <c r="AI320" s="62">
        <f t="shared" si="620"/>
        <v>0</v>
      </c>
      <c r="AJ320" s="62">
        <f t="shared" si="620"/>
        <v>0</v>
      </c>
      <c r="AK320" s="62">
        <f t="shared" si="620"/>
        <v>0</v>
      </c>
      <c r="AL320" s="62">
        <f t="shared" si="620"/>
        <v>0</v>
      </c>
    </row>
    <row r="321" spans="3:38" hidden="1" outlineLevel="1">
      <c r="C321" s="43" t="s">
        <v>122</v>
      </c>
      <c r="D321" s="3"/>
      <c r="E321" s="3"/>
      <c r="F321" s="47" t="s">
        <v>46</v>
      </c>
      <c r="G321" s="62">
        <f t="shared" si="575"/>
        <v>-0.5</v>
      </c>
      <c r="H321" s="62">
        <f t="shared" ref="H321:AL321" si="621">SUM(H305:H306)*$G$52</f>
        <v>0</v>
      </c>
      <c r="I321" s="62">
        <f t="shared" si="621"/>
        <v>0</v>
      </c>
      <c r="J321" s="62">
        <f t="shared" si="621"/>
        <v>0</v>
      </c>
      <c r="K321" s="62">
        <f t="shared" si="621"/>
        <v>0</v>
      </c>
      <c r="L321" s="62">
        <f t="shared" si="621"/>
        <v>0</v>
      </c>
      <c r="M321" s="62">
        <f t="shared" si="621"/>
        <v>0</v>
      </c>
      <c r="N321" s="62">
        <f t="shared" si="621"/>
        <v>-0.5</v>
      </c>
      <c r="O321" s="62">
        <f t="shared" si="621"/>
        <v>0</v>
      </c>
      <c r="P321" s="62">
        <f t="shared" si="621"/>
        <v>0</v>
      </c>
      <c r="Q321" s="62">
        <f t="shared" si="621"/>
        <v>0</v>
      </c>
      <c r="R321" s="62">
        <f t="shared" si="621"/>
        <v>0</v>
      </c>
      <c r="S321" s="62">
        <f t="shared" si="621"/>
        <v>0</v>
      </c>
      <c r="T321" s="62">
        <f t="shared" si="621"/>
        <v>0</v>
      </c>
      <c r="U321" s="62">
        <f t="shared" si="621"/>
        <v>0</v>
      </c>
      <c r="V321" s="62">
        <f t="shared" si="621"/>
        <v>0</v>
      </c>
      <c r="W321" s="62">
        <f t="shared" si="621"/>
        <v>0</v>
      </c>
      <c r="X321" s="62">
        <f t="shared" si="621"/>
        <v>0</v>
      </c>
      <c r="Y321" s="62">
        <f t="shared" si="621"/>
        <v>0</v>
      </c>
      <c r="Z321" s="62">
        <f t="shared" si="621"/>
        <v>0</v>
      </c>
      <c r="AA321" s="62">
        <f t="shared" si="621"/>
        <v>0</v>
      </c>
      <c r="AB321" s="62">
        <f t="shared" si="621"/>
        <v>0</v>
      </c>
      <c r="AC321" s="62">
        <f t="shared" si="621"/>
        <v>0</v>
      </c>
      <c r="AD321" s="62">
        <f t="shared" si="621"/>
        <v>0</v>
      </c>
      <c r="AE321" s="62">
        <f t="shared" si="621"/>
        <v>0</v>
      </c>
      <c r="AF321" s="62">
        <f t="shared" si="621"/>
        <v>0</v>
      </c>
      <c r="AG321" s="62">
        <f t="shared" si="621"/>
        <v>0</v>
      </c>
      <c r="AH321" s="62">
        <f t="shared" si="621"/>
        <v>0</v>
      </c>
      <c r="AI321" s="62">
        <f t="shared" si="621"/>
        <v>0</v>
      </c>
      <c r="AJ321" s="62">
        <f t="shared" si="621"/>
        <v>0</v>
      </c>
      <c r="AK321" s="62">
        <f t="shared" si="621"/>
        <v>0</v>
      </c>
      <c r="AL321" s="62">
        <f t="shared" si="621"/>
        <v>0</v>
      </c>
    </row>
    <row r="322" spans="3:38" hidden="1" outlineLevel="1">
      <c r="C322" s="65" t="s">
        <v>125</v>
      </c>
      <c r="D322" s="83"/>
      <c r="E322" s="83"/>
      <c r="F322" s="84" t="s">
        <v>46</v>
      </c>
      <c r="G322" s="85">
        <f t="shared" si="575"/>
        <v>-5.5</v>
      </c>
      <c r="H322" s="85">
        <f t="shared" ref="H322:AL322" si="622">SUM(H304:H306,H312:H321)</f>
        <v>0</v>
      </c>
      <c r="I322" s="85">
        <f t="shared" si="622"/>
        <v>0</v>
      </c>
      <c r="J322" s="85">
        <f t="shared" si="622"/>
        <v>0</v>
      </c>
      <c r="K322" s="85">
        <f t="shared" si="622"/>
        <v>0</v>
      </c>
      <c r="L322" s="85">
        <f t="shared" si="622"/>
        <v>0</v>
      </c>
      <c r="M322" s="85">
        <f t="shared" si="622"/>
        <v>0</v>
      </c>
      <c r="N322" s="85">
        <f t="shared" si="622"/>
        <v>-5.5</v>
      </c>
      <c r="O322" s="85">
        <f t="shared" si="622"/>
        <v>0</v>
      </c>
      <c r="P322" s="85">
        <f t="shared" si="622"/>
        <v>0</v>
      </c>
      <c r="Q322" s="85">
        <f t="shared" si="622"/>
        <v>0</v>
      </c>
      <c r="R322" s="85">
        <f t="shared" si="622"/>
        <v>0</v>
      </c>
      <c r="S322" s="85">
        <f t="shared" si="622"/>
        <v>0</v>
      </c>
      <c r="T322" s="85">
        <f t="shared" si="622"/>
        <v>0</v>
      </c>
      <c r="U322" s="85">
        <f t="shared" si="622"/>
        <v>0</v>
      </c>
      <c r="V322" s="85">
        <f t="shared" si="622"/>
        <v>0</v>
      </c>
      <c r="W322" s="85">
        <f t="shared" si="622"/>
        <v>0</v>
      </c>
      <c r="X322" s="85">
        <f t="shared" si="622"/>
        <v>0</v>
      </c>
      <c r="Y322" s="85">
        <f t="shared" si="622"/>
        <v>0</v>
      </c>
      <c r="Z322" s="85">
        <f t="shared" si="622"/>
        <v>0</v>
      </c>
      <c r="AA322" s="85">
        <f t="shared" si="622"/>
        <v>0</v>
      </c>
      <c r="AB322" s="85">
        <f t="shared" si="622"/>
        <v>0</v>
      </c>
      <c r="AC322" s="85">
        <f t="shared" si="622"/>
        <v>0</v>
      </c>
      <c r="AD322" s="85">
        <f t="shared" si="622"/>
        <v>0</v>
      </c>
      <c r="AE322" s="85">
        <f t="shared" si="622"/>
        <v>0</v>
      </c>
      <c r="AF322" s="85">
        <f t="shared" si="622"/>
        <v>0</v>
      </c>
      <c r="AG322" s="85">
        <f t="shared" si="622"/>
        <v>0</v>
      </c>
      <c r="AH322" s="85">
        <f t="shared" si="622"/>
        <v>0</v>
      </c>
      <c r="AI322" s="85">
        <f t="shared" si="622"/>
        <v>0</v>
      </c>
      <c r="AJ322" s="85">
        <f t="shared" si="622"/>
        <v>0</v>
      </c>
      <c r="AK322" s="85">
        <f t="shared" si="622"/>
        <v>0</v>
      </c>
      <c r="AL322" s="85">
        <f t="shared" si="622"/>
        <v>0</v>
      </c>
    </row>
    <row r="323" spans="3:38" hidden="1" outlineLevel="1">
      <c r="C323" s="65" t="s">
        <v>141</v>
      </c>
      <c r="D323" s="83"/>
      <c r="E323" s="83"/>
      <c r="F323" s="84" t="s">
        <v>142</v>
      </c>
      <c r="G323" s="85">
        <f>-IFERROR(SUMPRODUCT(H323:AL323,H300:AL300)/G300,0)</f>
        <v>0</v>
      </c>
      <c r="H323" s="85">
        <f t="shared" ref="H323:AL323" si="623">IFERROR(-SUM(H305:H306,H312:H321)/H300,0)*1000</f>
        <v>0</v>
      </c>
      <c r="I323" s="85">
        <f t="shared" si="623"/>
        <v>0</v>
      </c>
      <c r="J323" s="85">
        <f t="shared" si="623"/>
        <v>0</v>
      </c>
      <c r="K323" s="85">
        <f t="shared" si="623"/>
        <v>0</v>
      </c>
      <c r="L323" s="85">
        <f t="shared" si="623"/>
        <v>0</v>
      </c>
      <c r="M323" s="85">
        <f t="shared" si="623"/>
        <v>0</v>
      </c>
      <c r="N323" s="85">
        <f t="shared" si="623"/>
        <v>0</v>
      </c>
      <c r="O323" s="85">
        <f t="shared" si="623"/>
        <v>0</v>
      </c>
      <c r="P323" s="85">
        <f t="shared" si="623"/>
        <v>0</v>
      </c>
      <c r="Q323" s="85">
        <f t="shared" si="623"/>
        <v>0</v>
      </c>
      <c r="R323" s="85">
        <f t="shared" si="623"/>
        <v>0</v>
      </c>
      <c r="S323" s="85">
        <f t="shared" si="623"/>
        <v>0</v>
      </c>
      <c r="T323" s="85">
        <f t="shared" si="623"/>
        <v>0</v>
      </c>
      <c r="U323" s="85">
        <f t="shared" si="623"/>
        <v>0</v>
      </c>
      <c r="V323" s="85">
        <f t="shared" si="623"/>
        <v>0</v>
      </c>
      <c r="W323" s="85">
        <f t="shared" si="623"/>
        <v>0</v>
      </c>
      <c r="X323" s="85">
        <f t="shared" si="623"/>
        <v>0</v>
      </c>
      <c r="Y323" s="85">
        <f t="shared" si="623"/>
        <v>0</v>
      </c>
      <c r="Z323" s="85">
        <f t="shared" si="623"/>
        <v>0</v>
      </c>
      <c r="AA323" s="85">
        <f t="shared" si="623"/>
        <v>0</v>
      </c>
      <c r="AB323" s="85">
        <f t="shared" si="623"/>
        <v>0</v>
      </c>
      <c r="AC323" s="85">
        <f t="shared" si="623"/>
        <v>0</v>
      </c>
      <c r="AD323" s="85">
        <f t="shared" si="623"/>
        <v>0</v>
      </c>
      <c r="AE323" s="85">
        <f t="shared" si="623"/>
        <v>0</v>
      </c>
      <c r="AF323" s="85">
        <f t="shared" si="623"/>
        <v>0</v>
      </c>
      <c r="AG323" s="85">
        <f t="shared" si="623"/>
        <v>0</v>
      </c>
      <c r="AH323" s="85">
        <f t="shared" si="623"/>
        <v>0</v>
      </c>
      <c r="AI323" s="85">
        <f t="shared" si="623"/>
        <v>0</v>
      </c>
      <c r="AJ323" s="85">
        <f t="shared" si="623"/>
        <v>0</v>
      </c>
      <c r="AK323" s="85">
        <f t="shared" si="623"/>
        <v>0</v>
      </c>
      <c r="AL323" s="85">
        <f t="shared" si="623"/>
        <v>0</v>
      </c>
    </row>
    <row r="324" spans="3:38" hidden="1" outlineLevel="1">
      <c r="C324" s="65" t="s">
        <v>126</v>
      </c>
      <c r="D324" s="83"/>
      <c r="E324" s="83"/>
      <c r="F324" s="84" t="s">
        <v>46</v>
      </c>
      <c r="G324" s="86">
        <f>NPV($H$8,I322:AL322)+H322</f>
        <v>-4.10418468150145</v>
      </c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  <c r="AA324" s="73"/>
      <c r="AB324" s="73"/>
      <c r="AC324" s="73"/>
      <c r="AD324" s="73"/>
      <c r="AE324" s="73"/>
      <c r="AF324" s="73"/>
      <c r="AG324" s="73"/>
      <c r="AH324" s="73"/>
      <c r="AI324" s="73"/>
      <c r="AJ324" s="73"/>
      <c r="AK324" s="73"/>
      <c r="AL324" s="73"/>
    </row>
    <row r="325" spans="3:38" hidden="1" outlineLevel="1">
      <c r="C325" s="65" t="s">
        <v>190</v>
      </c>
      <c r="D325" s="83"/>
      <c r="E325" s="83"/>
      <c r="F325" s="84" t="s">
        <v>0</v>
      </c>
      <c r="G325" s="131" t="str">
        <f>IFERROR(IRR(H322:AL322),"na")</f>
        <v>na</v>
      </c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73"/>
      <c r="AB325" s="73"/>
      <c r="AC325" s="73"/>
      <c r="AD325" s="73"/>
      <c r="AE325" s="73"/>
      <c r="AF325" s="73"/>
      <c r="AG325" s="73"/>
      <c r="AH325" s="73"/>
      <c r="AI325" s="73"/>
      <c r="AJ325" s="73"/>
      <c r="AK325" s="73"/>
      <c r="AL325" s="73"/>
    </row>
    <row r="326" spans="3:38" hidden="1" outlineLevel="1" collapsed="1">
      <c r="C326" s="59"/>
      <c r="D326" s="12"/>
      <c r="E326" s="12"/>
      <c r="F326" s="60"/>
      <c r="G326" s="72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  <c r="AB326" s="73"/>
      <c r="AC326" s="73"/>
      <c r="AD326" s="73"/>
      <c r="AE326" s="73"/>
      <c r="AF326" s="73"/>
      <c r="AG326" s="73"/>
      <c r="AH326" s="73"/>
      <c r="AI326" s="73"/>
      <c r="AJ326" s="73"/>
      <c r="AK326" s="73"/>
      <c r="AL326" s="73"/>
    </row>
    <row r="327" spans="3:38" collapsed="1">
      <c r="C327" s="90" t="s">
        <v>136</v>
      </c>
    </row>
    <row r="328" spans="3:38" hidden="1" outlineLevel="1">
      <c r="C328" s="34" t="s">
        <v>116</v>
      </c>
      <c r="D328" s="41"/>
      <c r="F328" s="74" t="s">
        <v>1</v>
      </c>
      <c r="G328" s="75" t="s">
        <v>21</v>
      </c>
      <c r="H328" s="44">
        <f>H$6</f>
        <v>2020</v>
      </c>
      <c r="I328" s="44">
        <f t="shared" ref="I328:AL328" si="624">I$6</f>
        <v>2021</v>
      </c>
      <c r="J328" s="44">
        <f t="shared" si="624"/>
        <v>2022</v>
      </c>
      <c r="K328" s="44">
        <f t="shared" si="624"/>
        <v>2023</v>
      </c>
      <c r="L328" s="44">
        <f t="shared" si="624"/>
        <v>2024</v>
      </c>
      <c r="M328" s="44">
        <f t="shared" si="624"/>
        <v>2025</v>
      </c>
      <c r="N328" s="44">
        <f t="shared" si="624"/>
        <v>2026</v>
      </c>
      <c r="O328" s="44">
        <f t="shared" si="624"/>
        <v>2027</v>
      </c>
      <c r="P328" s="44">
        <f t="shared" si="624"/>
        <v>2028</v>
      </c>
      <c r="Q328" s="44">
        <f t="shared" si="624"/>
        <v>2029</v>
      </c>
      <c r="R328" s="44">
        <f t="shared" si="624"/>
        <v>2030</v>
      </c>
      <c r="S328" s="44">
        <f t="shared" si="624"/>
        <v>2031</v>
      </c>
      <c r="T328" s="44">
        <f t="shared" si="624"/>
        <v>2032</v>
      </c>
      <c r="U328" s="44">
        <f t="shared" si="624"/>
        <v>2033</v>
      </c>
      <c r="V328" s="44">
        <f t="shared" si="624"/>
        <v>2034</v>
      </c>
      <c r="W328" s="44">
        <f t="shared" si="624"/>
        <v>2035</v>
      </c>
      <c r="X328" s="44">
        <f t="shared" si="624"/>
        <v>2036</v>
      </c>
      <c r="Y328" s="44">
        <f t="shared" si="624"/>
        <v>2037</v>
      </c>
      <c r="Z328" s="44">
        <f t="shared" si="624"/>
        <v>2038</v>
      </c>
      <c r="AA328" s="44">
        <f t="shared" si="624"/>
        <v>2039</v>
      </c>
      <c r="AB328" s="44">
        <f t="shared" si="624"/>
        <v>2040</v>
      </c>
      <c r="AC328" s="44">
        <f t="shared" si="624"/>
        <v>2041</v>
      </c>
      <c r="AD328" s="44">
        <f t="shared" si="624"/>
        <v>2042</v>
      </c>
      <c r="AE328" s="44">
        <f t="shared" si="624"/>
        <v>2043</v>
      </c>
      <c r="AF328" s="44">
        <f t="shared" si="624"/>
        <v>2044</v>
      </c>
      <c r="AG328" s="44">
        <f t="shared" si="624"/>
        <v>2045</v>
      </c>
      <c r="AH328" s="44">
        <f t="shared" si="624"/>
        <v>2046</v>
      </c>
      <c r="AI328" s="44">
        <f t="shared" si="624"/>
        <v>2047</v>
      </c>
      <c r="AJ328" s="44">
        <f t="shared" si="624"/>
        <v>2048</v>
      </c>
      <c r="AK328" s="44">
        <f t="shared" si="624"/>
        <v>2049</v>
      </c>
      <c r="AL328" s="44">
        <f t="shared" si="624"/>
        <v>2050</v>
      </c>
    </row>
    <row r="329" spans="3:38" hidden="1" outlineLevel="1">
      <c r="C329" s="43" t="s">
        <v>83</v>
      </c>
      <c r="D329" s="39" t="str">
        <f>INDEX(Permanent!$B$2:$B$69,MATCH($D229&amp;" "&amp;$E229,Permanent!$D$2:$D$69,FALSE)+$Q$25)</f>
        <v>Q1</v>
      </c>
      <c r="E329" s="39">
        <f>INDEX(Permanent!$C$2:$C$69,MATCH($D229&amp;" "&amp;$E229,Permanent!$D$2:$D$69,FALSE)+$Q$25)</f>
        <v>2020</v>
      </c>
      <c r="F329" s="47" t="s">
        <v>25</v>
      </c>
      <c r="G329" s="18">
        <f>SUM(H329:AL329)</f>
        <v>0</v>
      </c>
      <c r="H329" s="18">
        <f>IFERROR(($P$27/$P$28)*12*H330,0)</f>
        <v>0</v>
      </c>
      <c r="I329" s="18">
        <f t="shared" ref="I329" si="625">IFERROR(($P$27/$P$28)*12*I330,0)</f>
        <v>0</v>
      </c>
      <c r="J329" s="18">
        <f t="shared" ref="J329" si="626">IFERROR(($P$27/$P$28)*12*J330,0)</f>
        <v>0</v>
      </c>
      <c r="K329" s="18">
        <f t="shared" ref="K329" si="627">IFERROR(($P$27/$P$28)*12*K330,0)</f>
        <v>0</v>
      </c>
      <c r="L329" s="18">
        <f t="shared" ref="L329" si="628">IFERROR(($P$27/$P$28)*12*L330,0)</f>
        <v>0</v>
      </c>
      <c r="M329" s="18">
        <f t="shared" ref="M329" si="629">IFERROR(($P$27/$P$28)*12*M330,0)</f>
        <v>0</v>
      </c>
      <c r="N329" s="18">
        <f t="shared" ref="N329" si="630">IFERROR(($P$27/$P$28)*12*N330,0)</f>
        <v>0</v>
      </c>
      <c r="O329" s="18">
        <f t="shared" ref="O329" si="631">IFERROR(($P$27/$P$28)*12*O330,0)</f>
        <v>0</v>
      </c>
      <c r="P329" s="18">
        <f t="shared" ref="P329" si="632">IFERROR(($P$27/$P$28)*12*P330,0)</f>
        <v>0</v>
      </c>
      <c r="Q329" s="18">
        <f t="shared" ref="Q329" si="633">IFERROR(($P$27/$P$28)*12*Q330,0)</f>
        <v>0</v>
      </c>
      <c r="R329" s="18">
        <f t="shared" ref="R329" si="634">IFERROR(($P$27/$P$28)*12*R330,0)</f>
        <v>0</v>
      </c>
      <c r="S329" s="18">
        <f t="shared" ref="S329" si="635">IFERROR(($P$27/$P$28)*12*S330,0)</f>
        <v>0</v>
      </c>
      <c r="T329" s="18">
        <f t="shared" ref="T329" si="636">IFERROR(($P$27/$P$28)*12*T330,0)</f>
        <v>0</v>
      </c>
      <c r="U329" s="18">
        <f t="shared" ref="U329" si="637">IFERROR(($P$27/$P$28)*12*U330,0)</f>
        <v>0</v>
      </c>
      <c r="V329" s="18">
        <f t="shared" ref="V329" si="638">IFERROR(($P$27/$P$28)*12*V330,0)</f>
        <v>0</v>
      </c>
      <c r="W329" s="18">
        <f t="shared" ref="W329" si="639">IFERROR(($P$27/$P$28)*12*W330,0)</f>
        <v>0</v>
      </c>
      <c r="X329" s="18">
        <f t="shared" ref="X329" si="640">IFERROR(($P$27/$P$28)*12*X330,0)</f>
        <v>0</v>
      </c>
      <c r="Y329" s="18">
        <f t="shared" ref="Y329" si="641">IFERROR(($P$27/$P$28)*12*Y330,0)</f>
        <v>0</v>
      </c>
      <c r="Z329" s="18">
        <f t="shared" ref="Z329" si="642">IFERROR(($P$27/$P$28)*12*Z330,0)</f>
        <v>0</v>
      </c>
      <c r="AA329" s="18">
        <f t="shared" ref="AA329" si="643">IFERROR(($P$27/$P$28)*12*AA330,0)</f>
        <v>0</v>
      </c>
      <c r="AB329" s="18">
        <f t="shared" ref="AB329" si="644">IFERROR(($P$27/$P$28)*12*AB330,0)</f>
        <v>0</v>
      </c>
      <c r="AC329" s="18">
        <f t="shared" ref="AC329" si="645">IFERROR(($P$27/$P$28)*12*AC330,0)</f>
        <v>0</v>
      </c>
      <c r="AD329" s="18">
        <f t="shared" ref="AD329" si="646">IFERROR(($P$27/$P$28)*12*AD330,0)</f>
        <v>0</v>
      </c>
      <c r="AE329" s="18">
        <f t="shared" ref="AE329" si="647">IFERROR(($P$27/$P$28)*12*AE330,0)</f>
        <v>0</v>
      </c>
      <c r="AF329" s="18">
        <f t="shared" ref="AF329" si="648">IFERROR(($P$27/$P$28)*12*AF330,0)</f>
        <v>0</v>
      </c>
      <c r="AG329" s="18">
        <f t="shared" ref="AG329" si="649">IFERROR(($P$27/$P$28)*12*AG330,0)</f>
        <v>0</v>
      </c>
      <c r="AH329" s="18">
        <f t="shared" ref="AH329" si="650">IFERROR(($P$27/$P$28)*12*AH330,0)</f>
        <v>0</v>
      </c>
      <c r="AI329" s="18">
        <f t="shared" ref="AI329" si="651">IFERROR(($P$27/$P$28)*12*AI330,0)</f>
        <v>0</v>
      </c>
      <c r="AJ329" s="18">
        <f t="shared" ref="AJ329" si="652">IFERROR(($P$27/$P$28)*12*AJ330,0)</f>
        <v>0</v>
      </c>
      <c r="AK329" s="18">
        <f t="shared" ref="AK329" si="653">IFERROR(($P$27/$P$28)*12*AK330,0)</f>
        <v>0</v>
      </c>
      <c r="AL329" s="18">
        <f t="shared" ref="AL329" si="654">IFERROR(($P$27/$P$28)*12*AL330,0)</f>
        <v>0</v>
      </c>
    </row>
    <row r="330" spans="3:38" hidden="1" outlineLevel="1">
      <c r="C330" s="57" t="s">
        <v>60</v>
      </c>
      <c r="D330" s="3"/>
      <c r="E330" s="3"/>
      <c r="F330" s="47" t="s">
        <v>109</v>
      </c>
      <c r="G330" s="42"/>
      <c r="H330" s="42">
        <f>IF(H328=$E329,INDEX(Permanent!$E$2:$E$5,MATCH($D329,Permanent!$B$2:$B$5,FALSE)),IF(H328&gt;$E329,1,0))</f>
        <v>1</v>
      </c>
      <c r="I330" s="42">
        <f>IF(I328=$E329,INDEX(Permanent!$E$2:$E$5,MATCH($D329,Permanent!$B$2:$B$5,FALSE)),IF(I328&gt;$E329,1,0))</f>
        <v>1</v>
      </c>
      <c r="J330" s="42">
        <f>IF(J328=$E329,INDEX(Permanent!$E$2:$E$5,MATCH($D329,Permanent!$B$2:$B$5,FALSE)),IF(J328&gt;$E329,1,0))</f>
        <v>1</v>
      </c>
      <c r="K330" s="42">
        <f>IF(K328=$E329,INDEX(Permanent!$E$2:$E$5,MATCH($D329,Permanent!$B$2:$B$5,FALSE)),IF(K328&gt;$E329,1,0))</f>
        <v>1</v>
      </c>
      <c r="L330" s="42">
        <f>IF(L328=$E329,INDEX(Permanent!$E$2:$E$5,MATCH($D329,Permanent!$B$2:$B$5,FALSE)),IF(L328&gt;$E329,1,0))</f>
        <v>1</v>
      </c>
      <c r="M330" s="42">
        <f>IF(M328=$E329,INDEX(Permanent!$E$2:$E$5,MATCH($D329,Permanent!$B$2:$B$5,FALSE)),IF(M328&gt;$E329,1,0))</f>
        <v>1</v>
      </c>
      <c r="N330" s="42">
        <f>IF(N328=$E329,INDEX(Permanent!$E$2:$E$5,MATCH($D329,Permanent!$B$2:$B$5,FALSE)),IF(N328&gt;$E329,1,0))</f>
        <v>1</v>
      </c>
      <c r="O330" s="42">
        <f>IF(O328=$E329,INDEX(Permanent!$E$2:$E$5,MATCH($D329,Permanent!$B$2:$B$5,FALSE)),IF(O328&gt;$E329,1,0))</f>
        <v>1</v>
      </c>
      <c r="P330" s="42">
        <f>IF(P328=$E329,INDEX(Permanent!$E$2:$E$5,MATCH($D329,Permanent!$B$2:$B$5,FALSE)),IF(P328&gt;$E329,1,0))</f>
        <v>1</v>
      </c>
      <c r="Q330" s="42">
        <f>IF(Q328=$E329,INDEX(Permanent!$E$2:$E$5,MATCH($D329,Permanent!$B$2:$B$5,FALSE)),IF(Q328&gt;$E329,1,0))</f>
        <v>1</v>
      </c>
      <c r="R330" s="42">
        <f>IF(R328=$E329,INDEX(Permanent!$E$2:$E$5,MATCH($D329,Permanent!$B$2:$B$5,FALSE)),IF(R328&gt;$E329,1,0))</f>
        <v>1</v>
      </c>
      <c r="S330" s="42">
        <f>IF(S328=$E329,INDEX(Permanent!$E$2:$E$5,MATCH($D329,Permanent!$B$2:$B$5,FALSE)),IF(S328&gt;$E329,1,0))</f>
        <v>1</v>
      </c>
      <c r="T330" s="42">
        <f>IF(T328=$E329,INDEX(Permanent!$E$2:$E$5,MATCH($D329,Permanent!$B$2:$B$5,FALSE)),IF(T328&gt;$E329,1,0))</f>
        <v>1</v>
      </c>
      <c r="U330" s="42">
        <f>IF(U328=$E329,INDEX(Permanent!$E$2:$E$5,MATCH($D329,Permanent!$B$2:$B$5,FALSE)),IF(U328&gt;$E329,1,0))</f>
        <v>1</v>
      </c>
      <c r="V330" s="42">
        <f>IF(V328=$E329,INDEX(Permanent!$E$2:$E$5,MATCH($D329,Permanent!$B$2:$B$5,FALSE)),IF(V328&gt;$E329,1,0))</f>
        <v>1</v>
      </c>
      <c r="W330" s="42">
        <f>IF(W328=$E329,INDEX(Permanent!$E$2:$E$5,MATCH($D329,Permanent!$B$2:$B$5,FALSE)),IF(W328&gt;$E329,1,0))</f>
        <v>1</v>
      </c>
      <c r="X330" s="42">
        <f>IF(X328=$E329,INDEX(Permanent!$E$2:$E$5,MATCH($D329,Permanent!$B$2:$B$5,FALSE)),IF(X328&gt;$E329,1,0))</f>
        <v>1</v>
      </c>
      <c r="Y330" s="42">
        <f>IF(Y328=$E329,INDEX(Permanent!$E$2:$E$5,MATCH($D329,Permanent!$B$2:$B$5,FALSE)),IF(Y328&gt;$E329,1,0))</f>
        <v>1</v>
      </c>
      <c r="Z330" s="42">
        <f>IF(Z328=$E329,INDEX(Permanent!$E$2:$E$5,MATCH($D329,Permanent!$B$2:$B$5,FALSE)),IF(Z328&gt;$E329,1,0))</f>
        <v>1</v>
      </c>
      <c r="AA330" s="42">
        <f>IF(AA328=$E329,INDEX(Permanent!$E$2:$E$5,MATCH($D329,Permanent!$B$2:$B$5,FALSE)),IF(AA328&gt;$E329,1,0))</f>
        <v>1</v>
      </c>
      <c r="AB330" s="42">
        <f>IF(AB328=$E329,INDEX(Permanent!$E$2:$E$5,MATCH($D329,Permanent!$B$2:$B$5,FALSE)),IF(AB328&gt;$E329,1,0))</f>
        <v>1</v>
      </c>
      <c r="AC330" s="42">
        <f>IF(AC328=$E329,INDEX(Permanent!$E$2:$E$5,MATCH($D329,Permanent!$B$2:$B$5,FALSE)),IF(AC328&gt;$E329,1,0))</f>
        <v>1</v>
      </c>
      <c r="AD330" s="42">
        <f>IF(AD328=$E329,INDEX(Permanent!$E$2:$E$5,MATCH($D329,Permanent!$B$2:$B$5,FALSE)),IF(AD328&gt;$E329,1,0))</f>
        <v>1</v>
      </c>
      <c r="AE330" s="42">
        <f>IF(AE328=$E329,INDEX(Permanent!$E$2:$E$5,MATCH($D329,Permanent!$B$2:$B$5,FALSE)),IF(AE328&gt;$E329,1,0))</f>
        <v>1</v>
      </c>
      <c r="AF330" s="42">
        <f>IF(AF328=$E329,INDEX(Permanent!$E$2:$E$5,MATCH($D329,Permanent!$B$2:$B$5,FALSE)),IF(AF328&gt;$E329,1,0))</f>
        <v>1</v>
      </c>
      <c r="AG330" s="42">
        <f>IF(AG328=$E329,INDEX(Permanent!$E$2:$E$5,MATCH($D329,Permanent!$B$2:$B$5,FALSE)),IF(AG328&gt;$E329,1,0))</f>
        <v>1</v>
      </c>
      <c r="AH330" s="42">
        <f>IF(AH328=$E329,INDEX(Permanent!$E$2:$E$5,MATCH($D329,Permanent!$B$2:$B$5,FALSE)),IF(AH328&gt;$E329,1,0))</f>
        <v>1</v>
      </c>
      <c r="AI330" s="42">
        <f>IF(AI328=$E329,INDEX(Permanent!$E$2:$E$5,MATCH($D329,Permanent!$B$2:$B$5,FALSE)),IF(AI328&gt;$E329,1,0))</f>
        <v>1</v>
      </c>
      <c r="AJ330" s="42">
        <f>IF(AJ328=$E329,INDEX(Permanent!$E$2:$E$5,MATCH($D329,Permanent!$B$2:$B$5,FALSE)),IF(AJ328&gt;$E329,1,0))</f>
        <v>1</v>
      </c>
      <c r="AK330" s="42">
        <f>IF(AK328=$E329,INDEX(Permanent!$E$2:$E$5,MATCH($D329,Permanent!$B$2:$B$5,FALSE)),IF(AK328&gt;$E329,1,0))</f>
        <v>1</v>
      </c>
      <c r="AL330" s="42">
        <f>IF(AL328=$E329,INDEX(Permanent!$E$2:$E$5,MATCH($D329,Permanent!$B$2:$B$5,FALSE)),IF(AL328&gt;$E329,1,0))</f>
        <v>1</v>
      </c>
    </row>
    <row r="331" spans="3:38" hidden="1" outlineLevel="1">
      <c r="C331" s="43" t="s">
        <v>85</v>
      </c>
      <c r="D331" s="39" t="str">
        <f>INDEX(Permanent!$B$2:$B$69,MATCH(D329&amp;" "&amp;E329,Permanent!$D$2:$D$69,FALSE)+$Q$36+ROUND($Q$28/3,0))</f>
        <v>Q1</v>
      </c>
      <c r="E331" s="39">
        <f>INDEX(Permanent!$C$2:$C$69,MATCH(D329&amp;" "&amp;E329,Permanent!$D$2:$D$69,FALSE)+$Q$36+ROUND($Q$28/3,0))</f>
        <v>2020</v>
      </c>
      <c r="F331" s="47" t="s">
        <v>25</v>
      </c>
      <c r="G331" s="18">
        <f>SUM(H331:AL331)</f>
        <v>0</v>
      </c>
      <c r="H331" s="18">
        <f>IFERROR(($P$38/$P$39)*12*H332,0)</f>
        <v>0</v>
      </c>
      <c r="I331" s="18">
        <f t="shared" ref="I331" si="655">IFERROR(($P$38/$P$39)*12*I332,0)</f>
        <v>0</v>
      </c>
      <c r="J331" s="18">
        <f t="shared" ref="J331" si="656">IFERROR(($P$38/$P$39)*12*J332,0)</f>
        <v>0</v>
      </c>
      <c r="K331" s="18">
        <f t="shared" ref="K331" si="657">IFERROR(($P$38/$P$39)*12*K332,0)</f>
        <v>0</v>
      </c>
      <c r="L331" s="18">
        <f t="shared" ref="L331" si="658">IFERROR(($P$38/$P$39)*12*L332,0)</f>
        <v>0</v>
      </c>
      <c r="M331" s="18">
        <f t="shared" ref="M331" si="659">IFERROR(($P$38/$P$39)*12*M332,0)</f>
        <v>0</v>
      </c>
      <c r="N331" s="18">
        <f t="shared" ref="N331" si="660">IFERROR(($P$38/$P$39)*12*N332,0)</f>
        <v>0</v>
      </c>
      <c r="O331" s="18">
        <f t="shared" ref="O331" si="661">IFERROR(($P$38/$P$39)*12*O332,0)</f>
        <v>0</v>
      </c>
      <c r="P331" s="18">
        <f t="shared" ref="P331" si="662">IFERROR(($P$38/$P$39)*12*P332,0)</f>
        <v>0</v>
      </c>
      <c r="Q331" s="18">
        <f t="shared" ref="Q331" si="663">IFERROR(($P$38/$P$39)*12*Q332,0)</f>
        <v>0</v>
      </c>
      <c r="R331" s="18">
        <f t="shared" ref="R331" si="664">IFERROR(($P$38/$P$39)*12*R332,0)</f>
        <v>0</v>
      </c>
      <c r="S331" s="18">
        <f t="shared" ref="S331" si="665">IFERROR(($P$38/$P$39)*12*S332,0)</f>
        <v>0</v>
      </c>
      <c r="T331" s="18">
        <f t="shared" ref="T331" si="666">IFERROR(($P$38/$P$39)*12*T332,0)</f>
        <v>0</v>
      </c>
      <c r="U331" s="18">
        <f t="shared" ref="U331" si="667">IFERROR(($P$38/$P$39)*12*U332,0)</f>
        <v>0</v>
      </c>
      <c r="V331" s="18">
        <f t="shared" ref="V331" si="668">IFERROR(($P$38/$P$39)*12*V332,0)</f>
        <v>0</v>
      </c>
      <c r="W331" s="18">
        <f t="shared" ref="W331" si="669">IFERROR(($P$38/$P$39)*12*W332,0)</f>
        <v>0</v>
      </c>
      <c r="X331" s="18">
        <f t="shared" ref="X331" si="670">IFERROR(($P$38/$P$39)*12*X332,0)</f>
        <v>0</v>
      </c>
      <c r="Y331" s="18">
        <f t="shared" ref="Y331" si="671">IFERROR(($P$38/$P$39)*12*Y332,0)</f>
        <v>0</v>
      </c>
      <c r="Z331" s="18">
        <f t="shared" ref="Z331" si="672">IFERROR(($P$38/$P$39)*12*Z332,0)</f>
        <v>0</v>
      </c>
      <c r="AA331" s="18">
        <f t="shared" ref="AA331" si="673">IFERROR(($P$38/$P$39)*12*AA332,0)</f>
        <v>0</v>
      </c>
      <c r="AB331" s="18">
        <f t="shared" ref="AB331" si="674">IFERROR(($P$38/$P$39)*12*AB332,0)</f>
        <v>0</v>
      </c>
      <c r="AC331" s="18">
        <f t="shared" ref="AC331" si="675">IFERROR(($P$38/$P$39)*12*AC332,0)</f>
        <v>0</v>
      </c>
      <c r="AD331" s="18">
        <f t="shared" ref="AD331" si="676">IFERROR(($P$38/$P$39)*12*AD332,0)</f>
        <v>0</v>
      </c>
      <c r="AE331" s="18">
        <f t="shared" ref="AE331" si="677">IFERROR(($P$38/$P$39)*12*AE332,0)</f>
        <v>0</v>
      </c>
      <c r="AF331" s="18">
        <f t="shared" ref="AF331" si="678">IFERROR(($P$38/$P$39)*12*AF332,0)</f>
        <v>0</v>
      </c>
      <c r="AG331" s="18">
        <f t="shared" ref="AG331" si="679">IFERROR(($P$38/$P$39)*12*AG332,0)</f>
        <v>0</v>
      </c>
      <c r="AH331" s="18">
        <f t="shared" ref="AH331" si="680">IFERROR(($P$38/$P$39)*12*AH332,0)</f>
        <v>0</v>
      </c>
      <c r="AI331" s="18">
        <f t="shared" ref="AI331" si="681">IFERROR(($P$38/$P$39)*12*AI332,0)</f>
        <v>0</v>
      </c>
      <c r="AJ331" s="18">
        <f t="shared" ref="AJ331" si="682">IFERROR(($P$38/$P$39)*12*AJ332,0)</f>
        <v>0</v>
      </c>
      <c r="AK331" s="18">
        <f t="shared" ref="AK331" si="683">IFERROR(($P$38/$P$39)*12*AK332,0)</f>
        <v>0</v>
      </c>
      <c r="AL331" s="18">
        <f t="shared" ref="AL331" si="684">IFERROR(($P$38/$P$39)*12*AL332,0)</f>
        <v>0</v>
      </c>
    </row>
    <row r="332" spans="3:38" hidden="1" outlineLevel="1">
      <c r="C332" s="57" t="s">
        <v>60</v>
      </c>
      <c r="D332" s="3"/>
      <c r="E332" s="3"/>
      <c r="F332" s="47" t="s">
        <v>109</v>
      </c>
      <c r="G332" s="42"/>
      <c r="H332" s="42">
        <f>IF(H328=$E331,INDEX(Permanent!$E$2:$E$5,MATCH($D331,Permanent!$B$2:$B$5,FALSE)),IF(H328&gt;$E331,1,0))</f>
        <v>1</v>
      </c>
      <c r="I332" s="42">
        <f>IF(I328=$E331,INDEX(Permanent!$E$2:$E$5,MATCH($D331,Permanent!$B$2:$B$5,FALSE)),IF(I328&gt;$E331,1,0))</f>
        <v>1</v>
      </c>
      <c r="J332" s="42">
        <f>IF(J328=$E331,INDEX(Permanent!$E$2:$E$5,MATCH($D331,Permanent!$B$2:$B$5,FALSE)),IF(J328&gt;$E331,1,0))</f>
        <v>1</v>
      </c>
      <c r="K332" s="42">
        <f>IF(K328=$E331,INDEX(Permanent!$E$2:$E$5,MATCH($D331,Permanent!$B$2:$B$5,FALSE)),IF(K328&gt;$E331,1,0))</f>
        <v>1</v>
      </c>
      <c r="L332" s="42">
        <f>IF(L328=$E331,INDEX(Permanent!$E$2:$E$5,MATCH($D331,Permanent!$B$2:$B$5,FALSE)),IF(L328&gt;$E331,1,0))</f>
        <v>1</v>
      </c>
      <c r="M332" s="42">
        <f>IF(M328=$E331,INDEX(Permanent!$E$2:$E$5,MATCH($D331,Permanent!$B$2:$B$5,FALSE)),IF(M328&gt;$E331,1,0))</f>
        <v>1</v>
      </c>
      <c r="N332" s="42">
        <f>IF(N328=$E331,INDEX(Permanent!$E$2:$E$5,MATCH($D331,Permanent!$B$2:$B$5,FALSE)),IF(N328&gt;$E331,1,0))</f>
        <v>1</v>
      </c>
      <c r="O332" s="42">
        <f>IF(O328=$E331,INDEX(Permanent!$E$2:$E$5,MATCH($D331,Permanent!$B$2:$B$5,FALSE)),IF(O328&gt;$E331,1,0))</f>
        <v>1</v>
      </c>
      <c r="P332" s="42">
        <f>IF(P328=$E331,INDEX(Permanent!$E$2:$E$5,MATCH($D331,Permanent!$B$2:$B$5,FALSE)),IF(P328&gt;$E331,1,0))</f>
        <v>1</v>
      </c>
      <c r="Q332" s="42">
        <f>IF(Q328=$E331,INDEX(Permanent!$E$2:$E$5,MATCH($D331,Permanent!$B$2:$B$5,FALSE)),IF(Q328&gt;$E331,1,0))</f>
        <v>1</v>
      </c>
      <c r="R332" s="42">
        <f>IF(R328=$E331,INDEX(Permanent!$E$2:$E$5,MATCH($D331,Permanent!$B$2:$B$5,FALSE)),IF(R328&gt;$E331,1,0))</f>
        <v>1</v>
      </c>
      <c r="S332" s="42">
        <f>IF(S328=$E331,INDEX(Permanent!$E$2:$E$5,MATCH($D331,Permanent!$B$2:$B$5,FALSE)),IF(S328&gt;$E331,1,0))</f>
        <v>1</v>
      </c>
      <c r="T332" s="42">
        <f>IF(T328=$E331,INDEX(Permanent!$E$2:$E$5,MATCH($D331,Permanent!$B$2:$B$5,FALSE)),IF(T328&gt;$E331,1,0))</f>
        <v>1</v>
      </c>
      <c r="U332" s="42">
        <f>IF(U328=$E331,INDEX(Permanent!$E$2:$E$5,MATCH($D331,Permanent!$B$2:$B$5,FALSE)),IF(U328&gt;$E331,1,0))</f>
        <v>1</v>
      </c>
      <c r="V332" s="42">
        <f>IF(V328=$E331,INDEX(Permanent!$E$2:$E$5,MATCH($D331,Permanent!$B$2:$B$5,FALSE)),IF(V328&gt;$E331,1,0))</f>
        <v>1</v>
      </c>
      <c r="W332" s="42">
        <f>IF(W328=$E331,INDEX(Permanent!$E$2:$E$5,MATCH($D331,Permanent!$B$2:$B$5,FALSE)),IF(W328&gt;$E331,1,0))</f>
        <v>1</v>
      </c>
      <c r="X332" s="42">
        <f>IF(X328=$E331,INDEX(Permanent!$E$2:$E$5,MATCH($D331,Permanent!$B$2:$B$5,FALSE)),IF(X328&gt;$E331,1,0))</f>
        <v>1</v>
      </c>
      <c r="Y332" s="42">
        <f>IF(Y328=$E331,INDEX(Permanent!$E$2:$E$5,MATCH($D331,Permanent!$B$2:$B$5,FALSE)),IF(Y328&gt;$E331,1,0))</f>
        <v>1</v>
      </c>
      <c r="Z332" s="42">
        <f>IF(Z328=$E331,INDEX(Permanent!$E$2:$E$5,MATCH($D331,Permanent!$B$2:$B$5,FALSE)),IF(Z328&gt;$E331,1,0))</f>
        <v>1</v>
      </c>
      <c r="AA332" s="42">
        <f>IF(AA328=$E331,INDEX(Permanent!$E$2:$E$5,MATCH($D331,Permanent!$B$2:$B$5,FALSE)),IF(AA328&gt;$E331,1,0))</f>
        <v>1</v>
      </c>
      <c r="AB332" s="42">
        <f>IF(AB328=$E331,INDEX(Permanent!$E$2:$E$5,MATCH($D331,Permanent!$B$2:$B$5,FALSE)),IF(AB328&gt;$E331,1,0))</f>
        <v>1</v>
      </c>
      <c r="AC332" s="42">
        <f>IF(AC328=$E331,INDEX(Permanent!$E$2:$E$5,MATCH($D331,Permanent!$B$2:$B$5,FALSE)),IF(AC328&gt;$E331,1,0))</f>
        <v>1</v>
      </c>
      <c r="AD332" s="42">
        <f>IF(AD328=$E331,INDEX(Permanent!$E$2:$E$5,MATCH($D331,Permanent!$B$2:$B$5,FALSE)),IF(AD328&gt;$E331,1,0))</f>
        <v>1</v>
      </c>
      <c r="AE332" s="42">
        <f>IF(AE328=$E331,INDEX(Permanent!$E$2:$E$5,MATCH($D331,Permanent!$B$2:$B$5,FALSE)),IF(AE328&gt;$E331,1,0))</f>
        <v>1</v>
      </c>
      <c r="AF332" s="42">
        <f>IF(AF328=$E331,INDEX(Permanent!$E$2:$E$5,MATCH($D331,Permanent!$B$2:$B$5,FALSE)),IF(AF328&gt;$E331,1,0))</f>
        <v>1</v>
      </c>
      <c r="AG332" s="42">
        <f>IF(AG328=$E331,INDEX(Permanent!$E$2:$E$5,MATCH($D331,Permanent!$B$2:$B$5,FALSE)),IF(AG328&gt;$E331,1,0))</f>
        <v>1</v>
      </c>
      <c r="AH332" s="42">
        <f>IF(AH328=$E331,INDEX(Permanent!$E$2:$E$5,MATCH($D331,Permanent!$B$2:$B$5,FALSE)),IF(AH328&gt;$E331,1,0))</f>
        <v>1</v>
      </c>
      <c r="AI332" s="42">
        <f>IF(AI328=$E331,INDEX(Permanent!$E$2:$E$5,MATCH($D331,Permanent!$B$2:$B$5,FALSE)),IF(AI328&gt;$E331,1,0))</f>
        <v>1</v>
      </c>
      <c r="AJ332" s="42">
        <f>IF(AJ328=$E331,INDEX(Permanent!$E$2:$E$5,MATCH($D331,Permanent!$B$2:$B$5,FALSE)),IF(AJ328&gt;$E331,1,0))</f>
        <v>1</v>
      </c>
      <c r="AK332" s="42">
        <f>IF(AK328=$E331,INDEX(Permanent!$E$2:$E$5,MATCH($D331,Permanent!$B$2:$B$5,FALSE)),IF(AK328&gt;$E331,1,0))</f>
        <v>1</v>
      </c>
      <c r="AL332" s="42">
        <f>IF(AL328=$E331,INDEX(Permanent!$E$2:$E$5,MATCH($D331,Permanent!$B$2:$B$5,FALSE)),IF(AL328&gt;$E331,1,0))</f>
        <v>1</v>
      </c>
    </row>
    <row r="333" spans="3:38" hidden="1" outlineLevel="1">
      <c r="C333" s="43" t="s">
        <v>203</v>
      </c>
      <c r="D333" s="3"/>
      <c r="E333" s="3"/>
      <c r="F333" s="47" t="s">
        <v>46</v>
      </c>
      <c r="G333" s="18">
        <f>SUM(H333:AL333)</f>
        <v>0</v>
      </c>
      <c r="H333" s="62">
        <f t="shared" ref="H333:AL333" si="685">IFERROR(H334/$G334*$Q$33,0)</f>
        <v>0</v>
      </c>
      <c r="I333" s="62">
        <f t="shared" si="685"/>
        <v>0</v>
      </c>
      <c r="J333" s="62">
        <f t="shared" si="685"/>
        <v>0</v>
      </c>
      <c r="K333" s="62">
        <f t="shared" si="685"/>
        <v>0</v>
      </c>
      <c r="L333" s="62">
        <f t="shared" si="685"/>
        <v>0</v>
      </c>
      <c r="M333" s="62">
        <f t="shared" si="685"/>
        <v>0</v>
      </c>
      <c r="N333" s="62">
        <f t="shared" si="685"/>
        <v>0</v>
      </c>
      <c r="O333" s="62">
        <f t="shared" si="685"/>
        <v>0</v>
      </c>
      <c r="P333" s="62">
        <f t="shared" si="685"/>
        <v>0</v>
      </c>
      <c r="Q333" s="62">
        <f t="shared" si="685"/>
        <v>0</v>
      </c>
      <c r="R333" s="62">
        <f t="shared" si="685"/>
        <v>0</v>
      </c>
      <c r="S333" s="62">
        <f t="shared" si="685"/>
        <v>0</v>
      </c>
      <c r="T333" s="62">
        <f t="shared" si="685"/>
        <v>0</v>
      </c>
      <c r="U333" s="62">
        <f t="shared" si="685"/>
        <v>0</v>
      </c>
      <c r="V333" s="62">
        <f t="shared" si="685"/>
        <v>0</v>
      </c>
      <c r="W333" s="62">
        <f t="shared" si="685"/>
        <v>0</v>
      </c>
      <c r="X333" s="62">
        <f t="shared" si="685"/>
        <v>0</v>
      </c>
      <c r="Y333" s="62">
        <f t="shared" si="685"/>
        <v>0</v>
      </c>
      <c r="Z333" s="62">
        <f t="shared" si="685"/>
        <v>0</v>
      </c>
      <c r="AA333" s="62">
        <f t="shared" si="685"/>
        <v>0</v>
      </c>
      <c r="AB333" s="62">
        <f t="shared" si="685"/>
        <v>0</v>
      </c>
      <c r="AC333" s="62">
        <f t="shared" si="685"/>
        <v>0</v>
      </c>
      <c r="AD333" s="62">
        <f t="shared" si="685"/>
        <v>0</v>
      </c>
      <c r="AE333" s="62">
        <f t="shared" si="685"/>
        <v>0</v>
      </c>
      <c r="AF333" s="62">
        <f t="shared" si="685"/>
        <v>0</v>
      </c>
      <c r="AG333" s="62">
        <f t="shared" si="685"/>
        <v>0</v>
      </c>
      <c r="AH333" s="62">
        <f t="shared" si="685"/>
        <v>0</v>
      </c>
      <c r="AI333" s="62">
        <f t="shared" si="685"/>
        <v>0</v>
      </c>
      <c r="AJ333" s="62">
        <f t="shared" si="685"/>
        <v>0</v>
      </c>
      <c r="AK333" s="62">
        <f t="shared" si="685"/>
        <v>0</v>
      </c>
      <c r="AL333" s="62">
        <f t="shared" si="685"/>
        <v>0</v>
      </c>
    </row>
    <row r="334" spans="3:38" hidden="1" outlineLevel="1">
      <c r="C334" s="57" t="s">
        <v>204</v>
      </c>
      <c r="D334" s="39" t="str">
        <f>INDEX(Permanent!$B$2:$B$69,MATCH(D336&amp;" "&amp;E336,Permanent!$D$2:$D$69,FALSE)-$Q$30)</f>
        <v>Q1</v>
      </c>
      <c r="E334" s="39">
        <f>INDEX(Permanent!$C$2:$C$69,MATCH(D336&amp;" "&amp;E336,Permanent!$D$2:$D$69,FALSE)-$Q$30)</f>
        <v>2020</v>
      </c>
      <c r="F334" s="47" t="s">
        <v>109</v>
      </c>
      <c r="G334" s="18">
        <f>SUM(H334:AL334)</f>
        <v>1</v>
      </c>
      <c r="H334" s="42">
        <f>IF(H328=$E334,INDEX(Permanent!$E$2:$E$5,MATCH($D334,Permanent!$B$2:$B$5,FALSE)),IF(AND(H328&gt;$E334,K335&gt;0),1,0))</f>
        <v>1</v>
      </c>
      <c r="I334" s="42">
        <f>IF(I328=$E334,INDEX(Permanent!$E$2:$E$5,MATCH($D334,Permanent!$B$2:$B$5,FALSE)),IF(AND(I328&gt;$E334,L335&gt;0),1,0))</f>
        <v>0</v>
      </c>
      <c r="J334" s="42">
        <f>IF(J328=$E334,INDEX(Permanent!$E$2:$E$5,MATCH($D334,Permanent!$B$2:$B$5,FALSE)),IF(AND(J328&gt;$E334,M335&gt;0),1,0))</f>
        <v>0</v>
      </c>
      <c r="K334" s="42">
        <f>IF(K328=$E334,INDEX(Permanent!$E$2:$E$5,MATCH($D334,Permanent!$B$2:$B$5,FALSE)),IF(AND(K328&gt;$E334,N335&gt;0),1,0))</f>
        <v>0</v>
      </c>
      <c r="L334" s="42">
        <f>IF(L328=$E334,INDEX(Permanent!$E$2:$E$5,MATCH($D334,Permanent!$B$2:$B$5,FALSE)),IF(AND(L328&gt;$E334,O335&gt;0),1,0))</f>
        <v>0</v>
      </c>
      <c r="M334" s="42">
        <f>IF(M328=$E334,INDEX(Permanent!$E$2:$E$5,MATCH($D334,Permanent!$B$2:$B$5,FALSE)),IF(AND(M328&gt;$E334,P335&gt;0),1,0))</f>
        <v>0</v>
      </c>
      <c r="N334" s="42">
        <f>IF(N328=$E334,INDEX(Permanent!$E$2:$E$5,MATCH($D334,Permanent!$B$2:$B$5,FALSE)),IF(AND(N328&gt;$E334,Q335&gt;0),1,0))</f>
        <v>0</v>
      </c>
      <c r="O334" s="42">
        <f>IF(O328=$E334,INDEX(Permanent!$E$2:$E$5,MATCH($D334,Permanent!$B$2:$B$5,FALSE)),IF(AND(O328&gt;$E334,R335&gt;0),1,0))</f>
        <v>0</v>
      </c>
      <c r="P334" s="42">
        <f>IF(P328=$E334,INDEX(Permanent!$E$2:$E$5,MATCH($D334,Permanent!$B$2:$B$5,FALSE)),IF(AND(P328&gt;$E334,S335&gt;0),1,0))</f>
        <v>0</v>
      </c>
      <c r="Q334" s="42">
        <f>IF(Q328=$E334,INDEX(Permanent!$E$2:$E$5,MATCH($D334,Permanent!$B$2:$B$5,FALSE)),IF(AND(Q328&gt;$E334,T335&gt;0),1,0))</f>
        <v>0</v>
      </c>
      <c r="R334" s="42">
        <f>IF(R328=$E334,INDEX(Permanent!$E$2:$E$5,MATCH($D334,Permanent!$B$2:$B$5,FALSE)),IF(AND(R328&gt;$E334,U335&gt;0),1,0))</f>
        <v>0</v>
      </c>
      <c r="S334" s="42">
        <f>IF(S328=$E334,INDEX(Permanent!$E$2:$E$5,MATCH($D334,Permanent!$B$2:$B$5,FALSE)),IF(AND(S328&gt;$E334,V335&gt;0),1,0))</f>
        <v>0</v>
      </c>
      <c r="T334" s="42">
        <f>IF(T328=$E334,INDEX(Permanent!$E$2:$E$5,MATCH($D334,Permanent!$B$2:$B$5,FALSE)),IF(AND(T328&gt;$E334,W335&gt;0),1,0))</f>
        <v>0</v>
      </c>
      <c r="U334" s="42">
        <f>IF(U328=$E334,INDEX(Permanent!$E$2:$E$5,MATCH($D334,Permanent!$B$2:$B$5,FALSE)),IF(AND(U328&gt;$E334,X335&gt;0),1,0))</f>
        <v>0</v>
      </c>
      <c r="V334" s="42">
        <f>IF(V328=$E334,INDEX(Permanent!$E$2:$E$5,MATCH($D334,Permanent!$B$2:$B$5,FALSE)),IF(AND(V328&gt;$E334,Y335&gt;0),1,0))</f>
        <v>0</v>
      </c>
      <c r="W334" s="42">
        <f>IF(W328=$E334,INDEX(Permanent!$E$2:$E$5,MATCH($D334,Permanent!$B$2:$B$5,FALSE)),IF(AND(W328&gt;$E334,Z335&gt;0),1,0))</f>
        <v>0</v>
      </c>
      <c r="X334" s="42">
        <f>IF(X328=$E334,INDEX(Permanent!$E$2:$E$5,MATCH($D334,Permanent!$B$2:$B$5,FALSE)),IF(AND(X328&gt;$E334,AA335&gt;0),1,0))</f>
        <v>0</v>
      </c>
      <c r="Y334" s="42">
        <f>IF(Y328=$E334,INDEX(Permanent!$E$2:$E$5,MATCH($D334,Permanent!$B$2:$B$5,FALSE)),IF(AND(Y328&gt;$E334,AB335&gt;0),1,0))</f>
        <v>0</v>
      </c>
      <c r="Z334" s="42">
        <f>IF(Z328=$E334,INDEX(Permanent!$E$2:$E$5,MATCH($D334,Permanent!$B$2:$B$5,FALSE)),IF(AND(Z328&gt;$E334,AC335&gt;0),1,0))</f>
        <v>0</v>
      </c>
      <c r="AA334" s="42">
        <f>IF(AA328=$E334,INDEX(Permanent!$E$2:$E$5,MATCH($D334,Permanent!$B$2:$B$5,FALSE)),IF(AND(AA328&gt;$E334,AD335&gt;0),1,0))</f>
        <v>0</v>
      </c>
      <c r="AB334" s="42">
        <f>IF(AB328=$E334,INDEX(Permanent!$E$2:$E$5,MATCH($D334,Permanent!$B$2:$B$5,FALSE)),IF(AND(AB328&gt;$E334,AE335&gt;0),1,0))</f>
        <v>0</v>
      </c>
      <c r="AC334" s="42">
        <f>IF(AC328=$E334,INDEX(Permanent!$E$2:$E$5,MATCH($D334,Permanent!$B$2:$B$5,FALSE)),IF(AND(AC328&gt;$E334,AF335&gt;0),1,0))</f>
        <v>0</v>
      </c>
      <c r="AD334" s="42">
        <f>IF(AD328=$E334,INDEX(Permanent!$E$2:$E$5,MATCH($D334,Permanent!$B$2:$B$5,FALSE)),IF(AND(AD328&gt;$E334,AG335&gt;0),1,0))</f>
        <v>0</v>
      </c>
      <c r="AE334" s="42">
        <f>IF(AE328=$E334,INDEX(Permanent!$E$2:$E$5,MATCH($D334,Permanent!$B$2:$B$5,FALSE)),IF(AND(AE328&gt;$E334,AH335&gt;0),1,0))</f>
        <v>0</v>
      </c>
      <c r="AF334" s="42">
        <f>IF(AF328=$E334,INDEX(Permanent!$E$2:$E$5,MATCH($D334,Permanent!$B$2:$B$5,FALSE)),IF(AND(AF328&gt;$E334,AI335&gt;0),1,0))</f>
        <v>0</v>
      </c>
      <c r="AG334" s="42">
        <f>IF(AG328=$E334,INDEX(Permanent!$E$2:$E$5,MATCH($D334,Permanent!$B$2:$B$5,FALSE)),IF(AND(AG328&gt;$E334,AJ335&gt;0),1,0))</f>
        <v>0</v>
      </c>
      <c r="AH334" s="42">
        <f>IF(AH328=$E334,INDEX(Permanent!$E$2:$E$5,MATCH($D334,Permanent!$B$2:$B$5,FALSE)),IF(AND(AH328&gt;$E334,AK335&gt;0),1,0))</f>
        <v>0</v>
      </c>
      <c r="AI334" s="42">
        <f>IF(AI328=$E334,INDEX(Permanent!$E$2:$E$5,MATCH($D334,Permanent!$B$2:$B$5,FALSE)),IF(AND(AI328&gt;$E334,AL335&gt;0),1,0))</f>
        <v>0</v>
      </c>
      <c r="AJ334" s="42">
        <f>IF(AJ328=$E334,INDEX(Permanent!$E$2:$E$5,MATCH($D334,Permanent!$B$2:$B$5,FALSE)),IF(AND(AJ328&gt;$E334,AM335&gt;0),1,0))</f>
        <v>0</v>
      </c>
      <c r="AK334" s="42">
        <f>IF(AK328=$E334,INDEX(Permanent!$E$2:$E$5,MATCH($D334,Permanent!$B$2:$B$5,FALSE)),IF(AND(AK328&gt;$E334,AN335&gt;0),1,0))</f>
        <v>0</v>
      </c>
      <c r="AL334" s="42">
        <f>IF(AL328=$E334,INDEX(Permanent!$E$2:$E$5,MATCH($D334,Permanent!$B$2:$B$5,FALSE)),IF(AND(AL328&gt;$E334,AO335&gt;0),1,0))</f>
        <v>0</v>
      </c>
    </row>
    <row r="335" spans="3:38" hidden="1" outlineLevel="1">
      <c r="C335" s="43" t="s">
        <v>195</v>
      </c>
      <c r="D335" s="3"/>
      <c r="E335" s="3"/>
      <c r="F335" s="47" t="s">
        <v>88</v>
      </c>
      <c r="G335" s="18">
        <f>SUM(H335:AL335)</f>
        <v>0</v>
      </c>
      <c r="H335" s="18">
        <f>H338*350/1000</f>
        <v>0</v>
      </c>
      <c r="I335" s="18">
        <f>MIN($Q$45-SUM($H335:H335),I338*350/1000)</f>
        <v>0</v>
      </c>
      <c r="J335" s="18">
        <f>MIN($Q$45-SUM($H335:I335),J338*350/1000)</f>
        <v>0</v>
      </c>
      <c r="K335" s="18">
        <f>MIN($Q$45-SUM($H335:J335),K338*350/1000)</f>
        <v>0</v>
      </c>
      <c r="L335" s="18">
        <f>MIN($Q$45-SUM($H335:K335),L338*350/1000)</f>
        <v>0</v>
      </c>
      <c r="M335" s="18">
        <f>MIN($Q$45-SUM($H335:L335),M338*350/1000)</f>
        <v>0</v>
      </c>
      <c r="N335" s="18">
        <f>MIN($Q$45-SUM($H335:M335),N338*350/1000)</f>
        <v>0</v>
      </c>
      <c r="O335" s="18">
        <f>MIN($Q$45-SUM($H335:N335),O338*350/1000)</f>
        <v>0</v>
      </c>
      <c r="P335" s="18">
        <f>MIN($Q$45-SUM($H335:O335),P338*350/1000)</f>
        <v>0</v>
      </c>
      <c r="Q335" s="18">
        <f>MIN($Q$45-SUM($H335:P335),Q338*350/1000)</f>
        <v>0</v>
      </c>
      <c r="R335" s="18">
        <f>MIN($Q$45-SUM($H335:Q335),R338*350/1000)</f>
        <v>0</v>
      </c>
      <c r="S335" s="18">
        <f>MIN($Q$45-SUM($H335:R335),S338*350/1000)</f>
        <v>0</v>
      </c>
      <c r="T335" s="18">
        <f>MIN($Q$45-SUM($H335:S335),T338*350/1000)</f>
        <v>0</v>
      </c>
      <c r="U335" s="18">
        <f>MIN($Q$45-SUM($H335:T335),U338*350/1000)</f>
        <v>0</v>
      </c>
      <c r="V335" s="18">
        <f>MIN($Q$45-SUM($H335:U335),V338*350/1000)</f>
        <v>0</v>
      </c>
      <c r="W335" s="18">
        <f>MIN($Q$45-SUM($H335:V335),W338*350/1000)</f>
        <v>0</v>
      </c>
      <c r="X335" s="18">
        <f>MIN($Q$45-SUM($H335:W335),X338*350/1000)</f>
        <v>0</v>
      </c>
      <c r="Y335" s="18">
        <f>MIN($Q$45-SUM($H335:X335),Y338*350/1000)</f>
        <v>0</v>
      </c>
      <c r="Z335" s="18">
        <f>MIN($Q$45-SUM($H335:Y335),Z338*350/1000)</f>
        <v>0</v>
      </c>
      <c r="AA335" s="18">
        <f>MIN($Q$45-SUM($H335:Z335),AA338*350/1000)</f>
        <v>0</v>
      </c>
      <c r="AB335" s="18">
        <f>MIN($Q$45-SUM($H335:AA335),AB338*350/1000)</f>
        <v>0</v>
      </c>
      <c r="AC335" s="18">
        <f>MIN($Q$45-SUM($H335:AB335),AC338*350/1000)</f>
        <v>0</v>
      </c>
      <c r="AD335" s="18">
        <f>MIN($Q$45-SUM($H335:AC335),AD338*350/1000)</f>
        <v>0</v>
      </c>
      <c r="AE335" s="18">
        <f>MIN($Q$45-SUM($H335:AD335),AE338*350/1000)</f>
        <v>0</v>
      </c>
      <c r="AF335" s="18">
        <f>MIN($Q$45-SUM($H335:AE335),AF338*350/1000)</f>
        <v>0</v>
      </c>
      <c r="AG335" s="18">
        <f>MIN($Q$45-SUM($H335:AF335),AG338*350/1000)</f>
        <v>0</v>
      </c>
      <c r="AH335" s="18">
        <f>MIN($Q$45-SUM($H335:AG335),AH338*350/1000)</f>
        <v>0</v>
      </c>
      <c r="AI335" s="18">
        <f>MIN($Q$45-SUM($H335:AH335),AI338*350/1000)</f>
        <v>0</v>
      </c>
      <c r="AJ335" s="18">
        <f>MIN($Q$45-SUM($H335:AI335),AJ338*350/1000)</f>
        <v>0</v>
      </c>
      <c r="AK335" s="18">
        <f>MIN($Q$45-SUM($H335:AJ335),AK338*350/1000)</f>
        <v>0</v>
      </c>
      <c r="AL335" s="18">
        <f>MIN($Q$45-SUM($H335:AK335),AL338*350/1000)</f>
        <v>0</v>
      </c>
    </row>
    <row r="336" spans="3:38" hidden="1" outlineLevel="1">
      <c r="C336" s="57" t="s">
        <v>90</v>
      </c>
      <c r="D336" s="39" t="str">
        <f>INDEX(Permanent!$B$2:$B$69,MATCH(D329&amp;" "&amp;E329,Permanent!$D$2:$D$69,FALSE)+$Q$35+ROUND($Q$28/3,0))</f>
        <v>Q1</v>
      </c>
      <c r="E336" s="39">
        <f>INDEX(Permanent!$C$2:$C$69,MATCH(D329&amp;" "&amp;E329,Permanent!$D$2:$D$69,FALSE)+$Q$35+ROUND($Q$28/3,0))</f>
        <v>2020</v>
      </c>
      <c r="F336" s="47" t="s">
        <v>109</v>
      </c>
      <c r="G336" s="42"/>
      <c r="H336" s="42">
        <f>IF(H328=$E336,INDEX(Permanent!$E$2:$E$5,MATCH($D336,Permanent!$B$2:$B$5,FALSE)),IF(H328&gt;$E336,1,0))</f>
        <v>1</v>
      </c>
      <c r="I336" s="42">
        <f>IF(I328=$E336,INDEX(Permanent!$E$2:$E$5,MATCH($D336,Permanent!$B$2:$B$5,FALSE)),IF(I328&gt;$E336,1,0))</f>
        <v>1</v>
      </c>
      <c r="J336" s="42">
        <f>IF(J328=$E336,INDEX(Permanent!$E$2:$E$5,MATCH($D336,Permanent!$B$2:$B$5,FALSE)),IF(J328&gt;$E336,1,0))</f>
        <v>1</v>
      </c>
      <c r="K336" s="42">
        <f>IF(K328=$E336,INDEX(Permanent!$E$2:$E$5,MATCH($D336,Permanent!$B$2:$B$5,FALSE)),IF(K328&gt;$E336,1,0))</f>
        <v>1</v>
      </c>
      <c r="L336" s="42">
        <f>IF(L328=$E336,INDEX(Permanent!$E$2:$E$5,MATCH($D336,Permanent!$B$2:$B$5,FALSE)),IF(L328&gt;$E336,1,0))</f>
        <v>1</v>
      </c>
      <c r="M336" s="42">
        <f>IF(M328=$E336,INDEX(Permanent!$E$2:$E$5,MATCH($D336,Permanent!$B$2:$B$5,FALSE)),IF(M328&gt;$E336,1,0))</f>
        <v>1</v>
      </c>
      <c r="N336" s="42">
        <f>IF(N328=$E336,INDEX(Permanent!$E$2:$E$5,MATCH($D336,Permanent!$B$2:$B$5,FALSE)),IF(N328&gt;$E336,1,0))</f>
        <v>1</v>
      </c>
      <c r="O336" s="42">
        <f>IF(O328=$E336,INDEX(Permanent!$E$2:$E$5,MATCH($D336,Permanent!$B$2:$B$5,FALSE)),IF(O328&gt;$E336,1,0))</f>
        <v>1</v>
      </c>
      <c r="P336" s="42">
        <f>IF(P328=$E336,INDEX(Permanent!$E$2:$E$5,MATCH($D336,Permanent!$B$2:$B$5,FALSE)),IF(P328&gt;$E336,1,0))</f>
        <v>1</v>
      </c>
      <c r="Q336" s="42">
        <f>IF(Q328=$E336,INDEX(Permanent!$E$2:$E$5,MATCH($D336,Permanent!$B$2:$B$5,FALSE)),IF(Q328&gt;$E336,1,0))</f>
        <v>1</v>
      </c>
      <c r="R336" s="42">
        <f>IF(R328=$E336,INDEX(Permanent!$E$2:$E$5,MATCH($D336,Permanent!$B$2:$B$5,FALSE)),IF(R328&gt;$E336,1,0))</f>
        <v>1</v>
      </c>
      <c r="S336" s="42">
        <f>IF(S328=$E336,INDEX(Permanent!$E$2:$E$5,MATCH($D336,Permanent!$B$2:$B$5,FALSE)),IF(S328&gt;$E336,1,0))</f>
        <v>1</v>
      </c>
      <c r="T336" s="42">
        <f>IF(T328=$E336,INDEX(Permanent!$E$2:$E$5,MATCH($D336,Permanent!$B$2:$B$5,FALSE)),IF(T328&gt;$E336,1,0))</f>
        <v>1</v>
      </c>
      <c r="U336" s="42">
        <f>IF(U328=$E336,INDEX(Permanent!$E$2:$E$5,MATCH($D336,Permanent!$B$2:$B$5,FALSE)),IF(U328&gt;$E336,1,0))</f>
        <v>1</v>
      </c>
      <c r="V336" s="42">
        <f>IF(V328=$E336,INDEX(Permanent!$E$2:$E$5,MATCH($D336,Permanent!$B$2:$B$5,FALSE)),IF(V328&gt;$E336,1,0))</f>
        <v>1</v>
      </c>
      <c r="W336" s="42">
        <f>IF(W328=$E336,INDEX(Permanent!$E$2:$E$5,MATCH($D336,Permanent!$B$2:$B$5,FALSE)),IF(W328&gt;$E336,1,0))</f>
        <v>1</v>
      </c>
      <c r="X336" s="42">
        <f>IF(X328=$E336,INDEX(Permanent!$E$2:$E$5,MATCH($D336,Permanent!$B$2:$B$5,FALSE)),IF(X328&gt;$E336,1,0))</f>
        <v>1</v>
      </c>
      <c r="Y336" s="42">
        <f>IF(Y328=$E336,INDEX(Permanent!$E$2:$E$5,MATCH($D336,Permanent!$B$2:$B$5,FALSE)),IF(Y328&gt;$E336,1,0))</f>
        <v>1</v>
      </c>
      <c r="Z336" s="42">
        <f>IF(Z328=$E336,INDEX(Permanent!$E$2:$E$5,MATCH($D336,Permanent!$B$2:$B$5,FALSE)),IF(Z328&gt;$E336,1,0))</f>
        <v>1</v>
      </c>
      <c r="AA336" s="42">
        <f>IF(AA328=$E336,INDEX(Permanent!$E$2:$E$5,MATCH($D336,Permanent!$B$2:$B$5,FALSE)),IF(AA328&gt;$E336,1,0))</f>
        <v>1</v>
      </c>
      <c r="AB336" s="42">
        <f>IF(AB328=$E336,INDEX(Permanent!$E$2:$E$5,MATCH($D336,Permanent!$B$2:$B$5,FALSE)),IF(AB328&gt;$E336,1,0))</f>
        <v>1</v>
      </c>
      <c r="AC336" s="42">
        <f>IF(AC328=$E336,INDEX(Permanent!$E$2:$E$5,MATCH($D336,Permanent!$B$2:$B$5,FALSE)),IF(AC328&gt;$E336,1,0))</f>
        <v>1</v>
      </c>
      <c r="AD336" s="42">
        <f>IF(AD328=$E336,INDEX(Permanent!$E$2:$E$5,MATCH($D336,Permanent!$B$2:$B$5,FALSE)),IF(AD328&gt;$E336,1,0))</f>
        <v>1</v>
      </c>
      <c r="AE336" s="42">
        <f>IF(AE328=$E336,INDEX(Permanent!$E$2:$E$5,MATCH($D336,Permanent!$B$2:$B$5,FALSE)),IF(AE328&gt;$E336,1,0))</f>
        <v>1</v>
      </c>
      <c r="AF336" s="42">
        <f>IF(AF328=$E336,INDEX(Permanent!$E$2:$E$5,MATCH($D336,Permanent!$B$2:$B$5,FALSE)),IF(AF328&gt;$E336,1,0))</f>
        <v>1</v>
      </c>
      <c r="AG336" s="42">
        <f>IF(AG328=$E336,INDEX(Permanent!$E$2:$E$5,MATCH($D336,Permanent!$B$2:$B$5,FALSE)),IF(AG328&gt;$E336,1,0))</f>
        <v>1</v>
      </c>
      <c r="AH336" s="42">
        <f>IF(AH328=$E336,INDEX(Permanent!$E$2:$E$5,MATCH($D336,Permanent!$B$2:$B$5,FALSE)),IF(AH328&gt;$E336,1,0))</f>
        <v>1</v>
      </c>
      <c r="AI336" s="42">
        <f>IF(AI328=$E336,INDEX(Permanent!$E$2:$E$5,MATCH($D336,Permanent!$B$2:$B$5,FALSE)),IF(AI328&gt;$E336,1,0))</f>
        <v>1</v>
      </c>
      <c r="AJ336" s="42">
        <f>IF(AJ328=$E336,INDEX(Permanent!$E$2:$E$5,MATCH($D336,Permanent!$B$2:$B$5,FALSE)),IF(AJ328&gt;$E336,1,0))</f>
        <v>1</v>
      </c>
      <c r="AK336" s="42">
        <f>IF(AK328=$E336,INDEX(Permanent!$E$2:$E$5,MATCH($D336,Permanent!$B$2:$B$5,FALSE)),IF(AK328&gt;$E336,1,0))</f>
        <v>1</v>
      </c>
      <c r="AL336" s="42">
        <f>IF(AL328=$E336,INDEX(Permanent!$E$2:$E$5,MATCH($D336,Permanent!$B$2:$B$5,FALSE)),IF(AL328&gt;$E336,1,0))</f>
        <v>1</v>
      </c>
    </row>
    <row r="337" spans="3:38" hidden="1" outlineLevel="1">
      <c r="C337" s="57" t="s">
        <v>91</v>
      </c>
      <c r="D337" s="39" t="str">
        <f>INDEX(Permanent!$B$2:$B$69,MATCH($D331&amp;" "&amp;$E331,Permanent!$D$2:$D$69,FALSE)+$Q$40)</f>
        <v>Q1</v>
      </c>
      <c r="E337" s="39">
        <f>INDEX(Permanent!$C$2:$C$69,MATCH($D331&amp;" "&amp;$E331,Permanent!$D$2:$D$69,FALSE)+$Q$40)</f>
        <v>2020</v>
      </c>
      <c r="F337" s="47" t="s">
        <v>109</v>
      </c>
      <c r="G337" s="42"/>
      <c r="H337" s="42">
        <f>IF(H328=$E337,INDEX(Permanent!$E$2:$E$5,MATCH($D337,Permanent!$B$2:$B$5,FALSE)),IF(H328&gt;$E337,1,0))</f>
        <v>1</v>
      </c>
      <c r="I337" s="42">
        <f>IF(I328=$E337,INDEX(Permanent!$E$2:$E$5,MATCH($D337,Permanent!$B$2:$B$5,FALSE)),IF(I328&gt;$E337,1,0))</f>
        <v>1</v>
      </c>
      <c r="J337" s="42">
        <f>IF(J328=$E337,INDEX(Permanent!$E$2:$E$5,MATCH($D337,Permanent!$B$2:$B$5,FALSE)),IF(J328&gt;$E337,1,0))</f>
        <v>1</v>
      </c>
      <c r="K337" s="42">
        <f>IF(K328=$E337,INDEX(Permanent!$E$2:$E$5,MATCH($D337,Permanent!$B$2:$B$5,FALSE)),IF(K328&gt;$E337,1,0))</f>
        <v>1</v>
      </c>
      <c r="L337" s="42">
        <f>IF(L328=$E337,INDEX(Permanent!$E$2:$E$5,MATCH($D337,Permanent!$B$2:$B$5,FALSE)),IF(L328&gt;$E337,1,0))</f>
        <v>1</v>
      </c>
      <c r="M337" s="42">
        <f>IF(M328=$E337,INDEX(Permanent!$E$2:$E$5,MATCH($D337,Permanent!$B$2:$B$5,FALSE)),IF(M328&gt;$E337,1,0))</f>
        <v>1</v>
      </c>
      <c r="N337" s="42">
        <f>IF(N328=$E337,INDEX(Permanent!$E$2:$E$5,MATCH($D337,Permanent!$B$2:$B$5,FALSE)),IF(N328&gt;$E337,1,0))</f>
        <v>1</v>
      </c>
      <c r="O337" s="42">
        <f>IF(O328=$E337,INDEX(Permanent!$E$2:$E$5,MATCH($D337,Permanent!$B$2:$B$5,FALSE)),IF(O328&gt;$E337,1,0))</f>
        <v>1</v>
      </c>
      <c r="P337" s="42">
        <f>IF(P328=$E337,INDEX(Permanent!$E$2:$E$5,MATCH($D337,Permanent!$B$2:$B$5,FALSE)),IF(P328&gt;$E337,1,0))</f>
        <v>1</v>
      </c>
      <c r="Q337" s="42">
        <f>IF(Q328=$E337,INDEX(Permanent!$E$2:$E$5,MATCH($D337,Permanent!$B$2:$B$5,FALSE)),IF(Q328&gt;$E337,1,0))</f>
        <v>1</v>
      </c>
      <c r="R337" s="42">
        <f>IF(R328=$E337,INDEX(Permanent!$E$2:$E$5,MATCH($D337,Permanent!$B$2:$B$5,FALSE)),IF(R328&gt;$E337,1,0))</f>
        <v>1</v>
      </c>
      <c r="S337" s="42">
        <f>IF(S328=$E337,INDEX(Permanent!$E$2:$E$5,MATCH($D337,Permanent!$B$2:$B$5,FALSE)),IF(S328&gt;$E337,1,0))</f>
        <v>1</v>
      </c>
      <c r="T337" s="42">
        <f>IF(T328=$E337,INDEX(Permanent!$E$2:$E$5,MATCH($D337,Permanent!$B$2:$B$5,FALSE)),IF(T328&gt;$E337,1,0))</f>
        <v>1</v>
      </c>
      <c r="U337" s="42">
        <f>IF(U328=$E337,INDEX(Permanent!$E$2:$E$5,MATCH($D337,Permanent!$B$2:$B$5,FALSE)),IF(U328&gt;$E337,1,0))</f>
        <v>1</v>
      </c>
      <c r="V337" s="42">
        <f>IF(V328=$E337,INDEX(Permanent!$E$2:$E$5,MATCH($D337,Permanent!$B$2:$B$5,FALSE)),IF(V328&gt;$E337,1,0))</f>
        <v>1</v>
      </c>
      <c r="W337" s="42">
        <f>IF(W328=$E337,INDEX(Permanent!$E$2:$E$5,MATCH($D337,Permanent!$B$2:$B$5,FALSE)),IF(W328&gt;$E337,1,0))</f>
        <v>1</v>
      </c>
      <c r="X337" s="42">
        <f>IF(X328=$E337,INDEX(Permanent!$E$2:$E$5,MATCH($D337,Permanent!$B$2:$B$5,FALSE)),IF(X328&gt;$E337,1,0))</f>
        <v>1</v>
      </c>
      <c r="Y337" s="42">
        <f>IF(Y328=$E337,INDEX(Permanent!$E$2:$E$5,MATCH($D337,Permanent!$B$2:$B$5,FALSE)),IF(Y328&gt;$E337,1,0))</f>
        <v>1</v>
      </c>
      <c r="Z337" s="42">
        <f>IF(Z328=$E337,INDEX(Permanent!$E$2:$E$5,MATCH($D337,Permanent!$B$2:$B$5,FALSE)),IF(Z328&gt;$E337,1,0))</f>
        <v>1</v>
      </c>
      <c r="AA337" s="42">
        <f>IF(AA328=$E337,INDEX(Permanent!$E$2:$E$5,MATCH($D337,Permanent!$B$2:$B$5,FALSE)),IF(AA328&gt;$E337,1,0))</f>
        <v>1</v>
      </c>
      <c r="AB337" s="42">
        <f>IF(AB328=$E337,INDEX(Permanent!$E$2:$E$5,MATCH($D337,Permanent!$B$2:$B$5,FALSE)),IF(AB328&gt;$E337,1,0))</f>
        <v>1</v>
      </c>
      <c r="AC337" s="42">
        <f>IF(AC328=$E337,INDEX(Permanent!$E$2:$E$5,MATCH($D337,Permanent!$B$2:$B$5,FALSE)),IF(AC328&gt;$E337,1,0))</f>
        <v>1</v>
      </c>
      <c r="AD337" s="42">
        <f>IF(AD328=$E337,INDEX(Permanent!$E$2:$E$5,MATCH($D337,Permanent!$B$2:$B$5,FALSE)),IF(AD328&gt;$E337,1,0))</f>
        <v>1</v>
      </c>
      <c r="AE337" s="42">
        <f>IF(AE328=$E337,INDEX(Permanent!$E$2:$E$5,MATCH($D337,Permanent!$B$2:$B$5,FALSE)),IF(AE328&gt;$E337,1,0))</f>
        <v>1</v>
      </c>
      <c r="AF337" s="42">
        <f>IF(AF328=$E337,INDEX(Permanent!$E$2:$E$5,MATCH($D337,Permanent!$B$2:$B$5,FALSE)),IF(AF328&gt;$E337,1,0))</f>
        <v>1</v>
      </c>
      <c r="AG337" s="42">
        <f>IF(AG328=$E337,INDEX(Permanent!$E$2:$E$5,MATCH($D337,Permanent!$B$2:$B$5,FALSE)),IF(AG328&gt;$E337,1,0))</f>
        <v>1</v>
      </c>
      <c r="AH337" s="42">
        <f>IF(AH328=$E337,INDEX(Permanent!$E$2:$E$5,MATCH($D337,Permanent!$B$2:$B$5,FALSE)),IF(AH328&gt;$E337,1,0))</f>
        <v>1</v>
      </c>
      <c r="AI337" s="42">
        <f>IF(AI328=$E337,INDEX(Permanent!$E$2:$E$5,MATCH($D337,Permanent!$B$2:$B$5,FALSE)),IF(AI328&gt;$E337,1,0))</f>
        <v>1</v>
      </c>
      <c r="AJ337" s="42">
        <f>IF(AJ328=$E337,INDEX(Permanent!$E$2:$E$5,MATCH($D337,Permanent!$B$2:$B$5,FALSE)),IF(AJ328&gt;$E337,1,0))</f>
        <v>1</v>
      </c>
      <c r="AK337" s="42">
        <f>IF(AK328=$E337,INDEX(Permanent!$E$2:$E$5,MATCH($D337,Permanent!$B$2:$B$5,FALSE)),IF(AK328&gt;$E337,1,0))</f>
        <v>1</v>
      </c>
      <c r="AL337" s="42">
        <f>IF(AL328=$E337,INDEX(Permanent!$E$2:$E$5,MATCH($D337,Permanent!$B$2:$B$5,FALSE)),IF(AL328&gt;$E337,1,0))</f>
        <v>1</v>
      </c>
    </row>
    <row r="338" spans="3:38" hidden="1" outlineLevel="1">
      <c r="C338" s="57" t="s">
        <v>193</v>
      </c>
      <c r="D338" s="3"/>
      <c r="E338" s="3"/>
      <c r="F338" s="47" t="s">
        <v>27</v>
      </c>
      <c r="G338" s="42"/>
      <c r="H338" s="18">
        <f t="shared" ref="H338:AL338" si="686">IF(H337=1,$Q$44,IF(H337&gt;0,H337*$Q$44+(1-H337)*$Q$43,IF(H336&gt;0,H336*$Q$43,0)))/(1+$Q$49)</f>
        <v>0</v>
      </c>
      <c r="I338" s="18">
        <f t="shared" si="686"/>
        <v>0</v>
      </c>
      <c r="J338" s="18">
        <f t="shared" si="686"/>
        <v>0</v>
      </c>
      <c r="K338" s="18">
        <f t="shared" si="686"/>
        <v>0</v>
      </c>
      <c r="L338" s="18">
        <f t="shared" si="686"/>
        <v>0</v>
      </c>
      <c r="M338" s="18">
        <f t="shared" si="686"/>
        <v>0</v>
      </c>
      <c r="N338" s="18">
        <f t="shared" si="686"/>
        <v>0</v>
      </c>
      <c r="O338" s="18">
        <f t="shared" si="686"/>
        <v>0</v>
      </c>
      <c r="P338" s="18">
        <f t="shared" si="686"/>
        <v>0</v>
      </c>
      <c r="Q338" s="18">
        <f t="shared" si="686"/>
        <v>0</v>
      </c>
      <c r="R338" s="18">
        <f t="shared" si="686"/>
        <v>0</v>
      </c>
      <c r="S338" s="18">
        <f t="shared" si="686"/>
        <v>0</v>
      </c>
      <c r="T338" s="18">
        <f t="shared" si="686"/>
        <v>0</v>
      </c>
      <c r="U338" s="18">
        <f t="shared" si="686"/>
        <v>0</v>
      </c>
      <c r="V338" s="18">
        <f t="shared" si="686"/>
        <v>0</v>
      </c>
      <c r="W338" s="18">
        <f t="shared" si="686"/>
        <v>0</v>
      </c>
      <c r="X338" s="18">
        <f t="shared" si="686"/>
        <v>0</v>
      </c>
      <c r="Y338" s="18">
        <f t="shared" si="686"/>
        <v>0</v>
      </c>
      <c r="Z338" s="18">
        <f t="shared" si="686"/>
        <v>0</v>
      </c>
      <c r="AA338" s="18">
        <f t="shared" si="686"/>
        <v>0</v>
      </c>
      <c r="AB338" s="18">
        <f t="shared" si="686"/>
        <v>0</v>
      </c>
      <c r="AC338" s="18">
        <f t="shared" si="686"/>
        <v>0</v>
      </c>
      <c r="AD338" s="18">
        <f t="shared" si="686"/>
        <v>0</v>
      </c>
      <c r="AE338" s="18">
        <f t="shared" si="686"/>
        <v>0</v>
      </c>
      <c r="AF338" s="18">
        <f t="shared" si="686"/>
        <v>0</v>
      </c>
      <c r="AG338" s="18">
        <f t="shared" si="686"/>
        <v>0</v>
      </c>
      <c r="AH338" s="18">
        <f t="shared" si="686"/>
        <v>0</v>
      </c>
      <c r="AI338" s="18">
        <f t="shared" si="686"/>
        <v>0</v>
      </c>
      <c r="AJ338" s="18">
        <f t="shared" si="686"/>
        <v>0</v>
      </c>
      <c r="AK338" s="18">
        <f t="shared" si="686"/>
        <v>0</v>
      </c>
      <c r="AL338" s="18">
        <f t="shared" si="686"/>
        <v>0</v>
      </c>
    </row>
    <row r="339" spans="3:38" hidden="1" outlineLevel="1">
      <c r="C339" s="57" t="s">
        <v>194</v>
      </c>
      <c r="D339" s="3"/>
      <c r="E339" s="3"/>
      <c r="F339" s="47" t="s">
        <v>27</v>
      </c>
      <c r="G339" s="42"/>
      <c r="H339" s="18">
        <f t="shared" ref="H339:AL339" si="687">IF(H337=1,$Q$44,IF(H337&gt;0,H337*$Q$44+(1-H337)*$Q$43,IF(H336&gt;0,H336*$Q$43,0)))</f>
        <v>0</v>
      </c>
      <c r="I339" s="18">
        <f t="shared" si="687"/>
        <v>0</v>
      </c>
      <c r="J339" s="18">
        <f t="shared" si="687"/>
        <v>0</v>
      </c>
      <c r="K339" s="18">
        <f t="shared" si="687"/>
        <v>0</v>
      </c>
      <c r="L339" s="18">
        <f t="shared" si="687"/>
        <v>0</v>
      </c>
      <c r="M339" s="18">
        <f t="shared" si="687"/>
        <v>0</v>
      </c>
      <c r="N339" s="18">
        <f t="shared" si="687"/>
        <v>0</v>
      </c>
      <c r="O339" s="18">
        <f t="shared" si="687"/>
        <v>0</v>
      </c>
      <c r="P339" s="18">
        <f t="shared" si="687"/>
        <v>0</v>
      </c>
      <c r="Q339" s="18">
        <f t="shared" si="687"/>
        <v>0</v>
      </c>
      <c r="R339" s="18">
        <f t="shared" si="687"/>
        <v>0</v>
      </c>
      <c r="S339" s="18">
        <f t="shared" si="687"/>
        <v>0</v>
      </c>
      <c r="T339" s="18">
        <f t="shared" si="687"/>
        <v>0</v>
      </c>
      <c r="U339" s="18">
        <f t="shared" si="687"/>
        <v>0</v>
      </c>
      <c r="V339" s="18">
        <f t="shared" si="687"/>
        <v>0</v>
      </c>
      <c r="W339" s="18">
        <f t="shared" si="687"/>
        <v>0</v>
      </c>
      <c r="X339" s="18">
        <f t="shared" si="687"/>
        <v>0</v>
      </c>
      <c r="Y339" s="18">
        <f t="shared" si="687"/>
        <v>0</v>
      </c>
      <c r="Z339" s="18">
        <f t="shared" si="687"/>
        <v>0</v>
      </c>
      <c r="AA339" s="18">
        <f t="shared" si="687"/>
        <v>0</v>
      </c>
      <c r="AB339" s="18">
        <f t="shared" si="687"/>
        <v>0</v>
      </c>
      <c r="AC339" s="18">
        <f t="shared" si="687"/>
        <v>0</v>
      </c>
      <c r="AD339" s="18">
        <f t="shared" si="687"/>
        <v>0</v>
      </c>
      <c r="AE339" s="18">
        <f t="shared" si="687"/>
        <v>0</v>
      </c>
      <c r="AF339" s="18">
        <f t="shared" si="687"/>
        <v>0</v>
      </c>
      <c r="AG339" s="18">
        <f t="shared" si="687"/>
        <v>0</v>
      </c>
      <c r="AH339" s="18">
        <f t="shared" si="687"/>
        <v>0</v>
      </c>
      <c r="AI339" s="18">
        <f t="shared" si="687"/>
        <v>0</v>
      </c>
      <c r="AJ339" s="18">
        <f t="shared" si="687"/>
        <v>0</v>
      </c>
      <c r="AK339" s="18">
        <f t="shared" si="687"/>
        <v>0</v>
      </c>
      <c r="AL339" s="18">
        <f t="shared" si="687"/>
        <v>0</v>
      </c>
    </row>
    <row r="340" spans="3:38" hidden="1" outlineLevel="1">
      <c r="C340" s="43" t="s">
        <v>192</v>
      </c>
      <c r="D340" s="3"/>
      <c r="E340" s="3"/>
      <c r="F340" s="47" t="s">
        <v>88</v>
      </c>
      <c r="G340" s="18">
        <f>SUM(H340:AL340)</f>
        <v>0</v>
      </c>
      <c r="H340" s="18">
        <f t="shared" ref="H340:AL340" si="688">H335*$Q$49</f>
        <v>0</v>
      </c>
      <c r="I340" s="18">
        <f t="shared" si="688"/>
        <v>0</v>
      </c>
      <c r="J340" s="18">
        <f t="shared" si="688"/>
        <v>0</v>
      </c>
      <c r="K340" s="18">
        <f t="shared" si="688"/>
        <v>0</v>
      </c>
      <c r="L340" s="18">
        <f t="shared" si="688"/>
        <v>0</v>
      </c>
      <c r="M340" s="18">
        <f t="shared" si="688"/>
        <v>0</v>
      </c>
      <c r="N340" s="18">
        <f t="shared" si="688"/>
        <v>0</v>
      </c>
      <c r="O340" s="18">
        <f t="shared" si="688"/>
        <v>0</v>
      </c>
      <c r="P340" s="18">
        <f t="shared" si="688"/>
        <v>0</v>
      </c>
      <c r="Q340" s="18">
        <f t="shared" si="688"/>
        <v>0</v>
      </c>
      <c r="R340" s="18">
        <f t="shared" si="688"/>
        <v>0</v>
      </c>
      <c r="S340" s="18">
        <f t="shared" si="688"/>
        <v>0</v>
      </c>
      <c r="T340" s="18">
        <f t="shared" si="688"/>
        <v>0</v>
      </c>
      <c r="U340" s="18">
        <f t="shared" si="688"/>
        <v>0</v>
      </c>
      <c r="V340" s="18">
        <f t="shared" si="688"/>
        <v>0</v>
      </c>
      <c r="W340" s="18">
        <f t="shared" si="688"/>
        <v>0</v>
      </c>
      <c r="X340" s="18">
        <f t="shared" si="688"/>
        <v>0</v>
      </c>
      <c r="Y340" s="18">
        <f t="shared" si="688"/>
        <v>0</v>
      </c>
      <c r="Z340" s="18">
        <f t="shared" si="688"/>
        <v>0</v>
      </c>
      <c r="AA340" s="18">
        <f t="shared" si="688"/>
        <v>0</v>
      </c>
      <c r="AB340" s="18">
        <f t="shared" si="688"/>
        <v>0</v>
      </c>
      <c r="AC340" s="18">
        <f t="shared" si="688"/>
        <v>0</v>
      </c>
      <c r="AD340" s="18">
        <f t="shared" si="688"/>
        <v>0</v>
      </c>
      <c r="AE340" s="18">
        <f t="shared" si="688"/>
        <v>0</v>
      </c>
      <c r="AF340" s="18">
        <f t="shared" si="688"/>
        <v>0</v>
      </c>
      <c r="AG340" s="18">
        <f t="shared" si="688"/>
        <v>0</v>
      </c>
      <c r="AH340" s="18">
        <f t="shared" si="688"/>
        <v>0</v>
      </c>
      <c r="AI340" s="18">
        <f t="shared" si="688"/>
        <v>0</v>
      </c>
      <c r="AJ340" s="18">
        <f t="shared" si="688"/>
        <v>0</v>
      </c>
      <c r="AK340" s="18">
        <f t="shared" si="688"/>
        <v>0</v>
      </c>
      <c r="AL340" s="18">
        <f t="shared" si="688"/>
        <v>0</v>
      </c>
    </row>
    <row r="341" spans="3:38" hidden="1" outlineLevel="1">
      <c r="C341" s="43" t="s">
        <v>196</v>
      </c>
      <c r="D341" s="3"/>
      <c r="E341" s="3"/>
      <c r="F341" s="47" t="s">
        <v>28</v>
      </c>
      <c r="G341" s="42" t="e">
        <f>SUMPRODUCT(H335:AL335,H341:AL341)/G335</f>
        <v>#DIV/0!</v>
      </c>
      <c r="H341" s="42">
        <f t="shared" ref="H341:AL341" si="689">IF(H335=0,0,$Q$47)</f>
        <v>0</v>
      </c>
      <c r="I341" s="42">
        <f t="shared" si="689"/>
        <v>0</v>
      </c>
      <c r="J341" s="42">
        <f t="shared" si="689"/>
        <v>0</v>
      </c>
      <c r="K341" s="42">
        <f t="shared" si="689"/>
        <v>0</v>
      </c>
      <c r="L341" s="42">
        <f t="shared" si="689"/>
        <v>0</v>
      </c>
      <c r="M341" s="42">
        <f t="shared" si="689"/>
        <v>0</v>
      </c>
      <c r="N341" s="42">
        <f t="shared" si="689"/>
        <v>0</v>
      </c>
      <c r="O341" s="42">
        <f t="shared" si="689"/>
        <v>0</v>
      </c>
      <c r="P341" s="42">
        <f t="shared" si="689"/>
        <v>0</v>
      </c>
      <c r="Q341" s="42">
        <f t="shared" si="689"/>
        <v>0</v>
      </c>
      <c r="R341" s="42">
        <f t="shared" si="689"/>
        <v>0</v>
      </c>
      <c r="S341" s="42">
        <f t="shared" si="689"/>
        <v>0</v>
      </c>
      <c r="T341" s="42">
        <f t="shared" si="689"/>
        <v>0</v>
      </c>
      <c r="U341" s="42">
        <f t="shared" si="689"/>
        <v>0</v>
      </c>
      <c r="V341" s="42">
        <f t="shared" si="689"/>
        <v>0</v>
      </c>
      <c r="W341" s="42">
        <f t="shared" si="689"/>
        <v>0</v>
      </c>
      <c r="X341" s="42">
        <f t="shared" si="689"/>
        <v>0</v>
      </c>
      <c r="Y341" s="42">
        <f t="shared" si="689"/>
        <v>0</v>
      </c>
      <c r="Z341" s="42">
        <f t="shared" si="689"/>
        <v>0</v>
      </c>
      <c r="AA341" s="42">
        <f t="shared" si="689"/>
        <v>0</v>
      </c>
      <c r="AB341" s="42">
        <f t="shared" si="689"/>
        <v>0</v>
      </c>
      <c r="AC341" s="42">
        <f t="shared" si="689"/>
        <v>0</v>
      </c>
      <c r="AD341" s="42">
        <f t="shared" si="689"/>
        <v>0</v>
      </c>
      <c r="AE341" s="42">
        <f t="shared" si="689"/>
        <v>0</v>
      </c>
      <c r="AF341" s="42">
        <f t="shared" si="689"/>
        <v>0</v>
      </c>
      <c r="AG341" s="42">
        <f t="shared" si="689"/>
        <v>0</v>
      </c>
      <c r="AH341" s="42">
        <f t="shared" si="689"/>
        <v>0</v>
      </c>
      <c r="AI341" s="42">
        <f t="shared" si="689"/>
        <v>0</v>
      </c>
      <c r="AJ341" s="42">
        <f t="shared" si="689"/>
        <v>0</v>
      </c>
      <c r="AK341" s="42">
        <f t="shared" si="689"/>
        <v>0</v>
      </c>
      <c r="AL341" s="42">
        <f t="shared" si="689"/>
        <v>0</v>
      </c>
    </row>
    <row r="342" spans="3:38" hidden="1" outlineLevel="1">
      <c r="C342" s="43" t="s">
        <v>197</v>
      </c>
      <c r="D342" s="3"/>
      <c r="E342" s="3"/>
      <c r="F342" s="47" t="s">
        <v>28</v>
      </c>
      <c r="G342" s="42" t="e">
        <f>SUMPRODUCT(H340:AL340,H342:AL342)/G340</f>
        <v>#DIV/0!</v>
      </c>
      <c r="H342" s="42">
        <f t="shared" ref="H342:AL342" si="690">IF(H340=0,0,$Q$50)</f>
        <v>0</v>
      </c>
      <c r="I342" s="42">
        <f t="shared" si="690"/>
        <v>0</v>
      </c>
      <c r="J342" s="42">
        <f t="shared" si="690"/>
        <v>0</v>
      </c>
      <c r="K342" s="42">
        <f t="shared" si="690"/>
        <v>0</v>
      </c>
      <c r="L342" s="42">
        <f t="shared" si="690"/>
        <v>0</v>
      </c>
      <c r="M342" s="42">
        <f t="shared" si="690"/>
        <v>0</v>
      </c>
      <c r="N342" s="42">
        <f t="shared" si="690"/>
        <v>0</v>
      </c>
      <c r="O342" s="42">
        <f t="shared" si="690"/>
        <v>0</v>
      </c>
      <c r="P342" s="42">
        <f t="shared" si="690"/>
        <v>0</v>
      </c>
      <c r="Q342" s="42">
        <f t="shared" si="690"/>
        <v>0</v>
      </c>
      <c r="R342" s="42">
        <f t="shared" si="690"/>
        <v>0</v>
      </c>
      <c r="S342" s="42">
        <f t="shared" si="690"/>
        <v>0</v>
      </c>
      <c r="T342" s="42">
        <f t="shared" si="690"/>
        <v>0</v>
      </c>
      <c r="U342" s="42">
        <f t="shared" si="690"/>
        <v>0</v>
      </c>
      <c r="V342" s="42">
        <f t="shared" si="690"/>
        <v>0</v>
      </c>
      <c r="W342" s="42">
        <f t="shared" si="690"/>
        <v>0</v>
      </c>
      <c r="X342" s="42">
        <f t="shared" si="690"/>
        <v>0</v>
      </c>
      <c r="Y342" s="42">
        <f t="shared" si="690"/>
        <v>0</v>
      </c>
      <c r="Z342" s="42">
        <f t="shared" si="690"/>
        <v>0</v>
      </c>
      <c r="AA342" s="42">
        <f t="shared" si="690"/>
        <v>0</v>
      </c>
      <c r="AB342" s="42">
        <f t="shared" si="690"/>
        <v>0</v>
      </c>
      <c r="AC342" s="42">
        <f t="shared" si="690"/>
        <v>0</v>
      </c>
      <c r="AD342" s="42">
        <f t="shared" si="690"/>
        <v>0</v>
      </c>
      <c r="AE342" s="42">
        <f t="shared" si="690"/>
        <v>0</v>
      </c>
      <c r="AF342" s="42">
        <f t="shared" si="690"/>
        <v>0</v>
      </c>
      <c r="AG342" s="42">
        <f t="shared" si="690"/>
        <v>0</v>
      </c>
      <c r="AH342" s="42">
        <f t="shared" si="690"/>
        <v>0</v>
      </c>
      <c r="AI342" s="42">
        <f t="shared" si="690"/>
        <v>0</v>
      </c>
      <c r="AJ342" s="42">
        <f t="shared" si="690"/>
        <v>0</v>
      </c>
      <c r="AK342" s="42">
        <f t="shared" si="690"/>
        <v>0</v>
      </c>
      <c r="AL342" s="42">
        <f t="shared" si="690"/>
        <v>0</v>
      </c>
    </row>
    <row r="343" spans="3:38" hidden="1" outlineLevel="1">
      <c r="C343" s="43" t="s">
        <v>96</v>
      </c>
      <c r="D343" s="3"/>
      <c r="E343" s="3"/>
      <c r="F343" s="47" t="s">
        <v>95</v>
      </c>
      <c r="G343" s="18">
        <f>SUM(H343:AL343)</f>
        <v>0</v>
      </c>
      <c r="H343" s="18">
        <f>H335*H341+H340*H342</f>
        <v>0</v>
      </c>
      <c r="I343" s="18">
        <f t="shared" ref="I343" si="691">I335*I341+I340*I342</f>
        <v>0</v>
      </c>
      <c r="J343" s="18">
        <f t="shared" ref="J343" si="692">J335*J341+J340*J342</f>
        <v>0</v>
      </c>
      <c r="K343" s="18">
        <f t="shared" ref="K343" si="693">K335*K341+K340*K342</f>
        <v>0</v>
      </c>
      <c r="L343" s="18">
        <f t="shared" ref="L343" si="694">L335*L341+L340*L342</f>
        <v>0</v>
      </c>
      <c r="M343" s="18">
        <f t="shared" ref="M343" si="695">M335*M341+M340*M342</f>
        <v>0</v>
      </c>
      <c r="N343" s="18">
        <f t="shared" ref="N343" si="696">N335*N341+N340*N342</f>
        <v>0</v>
      </c>
      <c r="O343" s="18">
        <f t="shared" ref="O343" si="697">O335*O341+O340*O342</f>
        <v>0</v>
      </c>
      <c r="P343" s="18">
        <f t="shared" ref="P343" si="698">P335*P341+P340*P342</f>
        <v>0</v>
      </c>
      <c r="Q343" s="18">
        <f t="shared" ref="Q343" si="699">Q335*Q341+Q340*Q342</f>
        <v>0</v>
      </c>
      <c r="R343" s="18">
        <f t="shared" ref="R343" si="700">R335*R341+R340*R342</f>
        <v>0</v>
      </c>
      <c r="S343" s="18">
        <f t="shared" ref="S343" si="701">S335*S341+S340*S342</f>
        <v>0</v>
      </c>
      <c r="T343" s="18">
        <f t="shared" ref="T343" si="702">T335*T341+T340*T342</f>
        <v>0</v>
      </c>
      <c r="U343" s="18">
        <f t="shared" ref="U343" si="703">U335*U341+U340*U342</f>
        <v>0</v>
      </c>
      <c r="V343" s="18">
        <f t="shared" ref="V343" si="704">V335*V341+V340*V342</f>
        <v>0</v>
      </c>
      <c r="W343" s="18">
        <f t="shared" ref="W343" si="705">W335*W341+W340*W342</f>
        <v>0</v>
      </c>
      <c r="X343" s="18">
        <f t="shared" ref="X343" si="706">X335*X341+X340*X342</f>
        <v>0</v>
      </c>
      <c r="Y343" s="18">
        <f t="shared" ref="Y343" si="707">Y335*Y341+Y340*Y342</f>
        <v>0</v>
      </c>
      <c r="Z343" s="18">
        <f t="shared" ref="Z343" si="708">Z335*Z341+Z340*Z342</f>
        <v>0</v>
      </c>
      <c r="AA343" s="18">
        <f t="shared" ref="AA343" si="709">AA335*AA341+AA340*AA342</f>
        <v>0</v>
      </c>
      <c r="AB343" s="18">
        <f t="shared" ref="AB343" si="710">AB335*AB341+AB340*AB342</f>
        <v>0</v>
      </c>
      <c r="AC343" s="18">
        <f t="shared" ref="AC343" si="711">AC335*AC341+AC340*AC342</f>
        <v>0</v>
      </c>
      <c r="AD343" s="18">
        <f t="shared" ref="AD343" si="712">AD335*AD341+AD340*AD342</f>
        <v>0</v>
      </c>
      <c r="AE343" s="18">
        <f t="shared" ref="AE343" si="713">AE335*AE341+AE340*AE342</f>
        <v>0</v>
      </c>
      <c r="AF343" s="18">
        <f t="shared" ref="AF343" si="714">AF335*AF341+AF340*AF342</f>
        <v>0</v>
      </c>
      <c r="AG343" s="18">
        <f t="shared" ref="AG343" si="715">AG335*AG341+AG340*AG342</f>
        <v>0</v>
      </c>
      <c r="AH343" s="18">
        <f t="shared" ref="AH343" si="716">AH335*AH341+AH340*AH342</f>
        <v>0</v>
      </c>
      <c r="AI343" s="18">
        <f t="shared" ref="AI343" si="717">AI335*AI341+AI340*AI342</f>
        <v>0</v>
      </c>
      <c r="AJ343" s="18">
        <f t="shared" ref="AJ343" si="718">AJ335*AJ341+AJ340*AJ342</f>
        <v>0</v>
      </c>
      <c r="AK343" s="18">
        <f t="shared" ref="AK343" si="719">AK335*AK341+AK340*AK342</f>
        <v>0</v>
      </c>
      <c r="AL343" s="18">
        <f t="shared" ref="AL343" si="720">AL335*AL341+AL340*AL342</f>
        <v>0</v>
      </c>
    </row>
    <row r="344" spans="3:38" hidden="1" outlineLevel="1">
      <c r="C344" s="43" t="s">
        <v>103</v>
      </c>
      <c r="D344" s="63"/>
      <c r="E344" s="3"/>
      <c r="F344" s="47" t="s">
        <v>88</v>
      </c>
      <c r="G344" s="18">
        <f>SUM(H344:AL344)</f>
        <v>0</v>
      </c>
      <c r="H344" s="18">
        <f>H335</f>
        <v>0</v>
      </c>
      <c r="I344" s="18">
        <f>I335</f>
        <v>0</v>
      </c>
      <c r="J344" s="18">
        <f t="shared" ref="J344:AL344" si="721">J335</f>
        <v>0</v>
      </c>
      <c r="K344" s="18">
        <f t="shared" si="721"/>
        <v>0</v>
      </c>
      <c r="L344" s="18">
        <f t="shared" si="721"/>
        <v>0</v>
      </c>
      <c r="M344" s="18">
        <f t="shared" si="721"/>
        <v>0</v>
      </c>
      <c r="N344" s="18">
        <f t="shared" si="721"/>
        <v>0</v>
      </c>
      <c r="O344" s="18">
        <f t="shared" si="721"/>
        <v>0</v>
      </c>
      <c r="P344" s="18">
        <f t="shared" si="721"/>
        <v>0</v>
      </c>
      <c r="Q344" s="18">
        <f t="shared" si="721"/>
        <v>0</v>
      </c>
      <c r="R344" s="18">
        <f t="shared" si="721"/>
        <v>0</v>
      </c>
      <c r="S344" s="18">
        <f t="shared" si="721"/>
        <v>0</v>
      </c>
      <c r="T344" s="18">
        <f t="shared" si="721"/>
        <v>0</v>
      </c>
      <c r="U344" s="18">
        <f t="shared" si="721"/>
        <v>0</v>
      </c>
      <c r="V344" s="18">
        <f t="shared" si="721"/>
        <v>0</v>
      </c>
      <c r="W344" s="18">
        <f t="shared" si="721"/>
        <v>0</v>
      </c>
      <c r="X344" s="18">
        <f t="shared" si="721"/>
        <v>0</v>
      </c>
      <c r="Y344" s="18">
        <f t="shared" si="721"/>
        <v>0</v>
      </c>
      <c r="Z344" s="18">
        <f t="shared" si="721"/>
        <v>0</v>
      </c>
      <c r="AA344" s="18">
        <f t="shared" si="721"/>
        <v>0</v>
      </c>
      <c r="AB344" s="18">
        <f t="shared" si="721"/>
        <v>0</v>
      </c>
      <c r="AC344" s="18">
        <f t="shared" si="721"/>
        <v>0</v>
      </c>
      <c r="AD344" s="18">
        <f t="shared" si="721"/>
        <v>0</v>
      </c>
      <c r="AE344" s="18">
        <f t="shared" si="721"/>
        <v>0</v>
      </c>
      <c r="AF344" s="18">
        <f t="shared" si="721"/>
        <v>0</v>
      </c>
      <c r="AG344" s="18">
        <f t="shared" si="721"/>
        <v>0</v>
      </c>
      <c r="AH344" s="18">
        <f t="shared" si="721"/>
        <v>0</v>
      </c>
      <c r="AI344" s="18">
        <f t="shared" si="721"/>
        <v>0</v>
      </c>
      <c r="AJ344" s="18">
        <f t="shared" si="721"/>
        <v>0</v>
      </c>
      <c r="AK344" s="18">
        <f t="shared" si="721"/>
        <v>0</v>
      </c>
      <c r="AL344" s="18">
        <f t="shared" si="721"/>
        <v>0</v>
      </c>
    </row>
    <row r="345" spans="3:38" hidden="1" outlineLevel="1">
      <c r="C345" s="43" t="s">
        <v>104</v>
      </c>
      <c r="D345" s="63"/>
      <c r="E345" s="3"/>
      <c r="F345" s="47" t="s">
        <v>88</v>
      </c>
      <c r="G345" s="18">
        <f>SUM(H345:AL345)</f>
        <v>0</v>
      </c>
      <c r="H345" s="18">
        <f t="shared" ref="H345:AL345" si="722">IF($Q$52="Flotation",H344*$G$34,0)</f>
        <v>0</v>
      </c>
      <c r="I345" s="18">
        <f t="shared" si="722"/>
        <v>0</v>
      </c>
      <c r="J345" s="18">
        <f t="shared" si="722"/>
        <v>0</v>
      </c>
      <c r="K345" s="18">
        <f t="shared" si="722"/>
        <v>0</v>
      </c>
      <c r="L345" s="18">
        <f t="shared" si="722"/>
        <v>0</v>
      </c>
      <c r="M345" s="18">
        <f t="shared" si="722"/>
        <v>0</v>
      </c>
      <c r="N345" s="18">
        <f t="shared" si="722"/>
        <v>0</v>
      </c>
      <c r="O345" s="18">
        <f t="shared" si="722"/>
        <v>0</v>
      </c>
      <c r="P345" s="18">
        <f t="shared" si="722"/>
        <v>0</v>
      </c>
      <c r="Q345" s="18">
        <f t="shared" si="722"/>
        <v>0</v>
      </c>
      <c r="R345" s="18">
        <f t="shared" si="722"/>
        <v>0</v>
      </c>
      <c r="S345" s="18">
        <f t="shared" si="722"/>
        <v>0</v>
      </c>
      <c r="T345" s="18">
        <f t="shared" si="722"/>
        <v>0</v>
      </c>
      <c r="U345" s="18">
        <f t="shared" si="722"/>
        <v>0</v>
      </c>
      <c r="V345" s="18">
        <f t="shared" si="722"/>
        <v>0</v>
      </c>
      <c r="W345" s="18">
        <f t="shared" si="722"/>
        <v>0</v>
      </c>
      <c r="X345" s="18">
        <f t="shared" si="722"/>
        <v>0</v>
      </c>
      <c r="Y345" s="18">
        <f t="shared" si="722"/>
        <v>0</v>
      </c>
      <c r="Z345" s="18">
        <f t="shared" si="722"/>
        <v>0</v>
      </c>
      <c r="AA345" s="18">
        <f t="shared" si="722"/>
        <v>0</v>
      </c>
      <c r="AB345" s="18">
        <f t="shared" si="722"/>
        <v>0</v>
      </c>
      <c r="AC345" s="18">
        <f t="shared" si="722"/>
        <v>0</v>
      </c>
      <c r="AD345" s="18">
        <f t="shared" si="722"/>
        <v>0</v>
      </c>
      <c r="AE345" s="18">
        <f t="shared" si="722"/>
        <v>0</v>
      </c>
      <c r="AF345" s="18">
        <f t="shared" si="722"/>
        <v>0</v>
      </c>
      <c r="AG345" s="18">
        <f t="shared" si="722"/>
        <v>0</v>
      </c>
      <c r="AH345" s="18">
        <f t="shared" si="722"/>
        <v>0</v>
      </c>
      <c r="AI345" s="18">
        <f t="shared" si="722"/>
        <v>0</v>
      </c>
      <c r="AJ345" s="18">
        <f t="shared" si="722"/>
        <v>0</v>
      </c>
      <c r="AK345" s="18">
        <f t="shared" si="722"/>
        <v>0</v>
      </c>
      <c r="AL345" s="18">
        <f t="shared" si="722"/>
        <v>0</v>
      </c>
    </row>
    <row r="346" spans="3:38" hidden="1" outlineLevel="1">
      <c r="C346" s="43" t="s">
        <v>108</v>
      </c>
      <c r="D346" s="3"/>
      <c r="E346" s="3"/>
      <c r="F346" s="47" t="s">
        <v>95</v>
      </c>
      <c r="G346" s="18">
        <f>SUM(H346:AL346)</f>
        <v>0</v>
      </c>
      <c r="H346" s="18">
        <f t="shared" ref="H346:AL346" si="723">IF($Q$52="Flotation",H343*$G$35*$G$39,H343*$G$40)</f>
        <v>0</v>
      </c>
      <c r="I346" s="18">
        <f t="shared" si="723"/>
        <v>0</v>
      </c>
      <c r="J346" s="18">
        <f t="shared" si="723"/>
        <v>0</v>
      </c>
      <c r="K346" s="18">
        <f t="shared" si="723"/>
        <v>0</v>
      </c>
      <c r="L346" s="18">
        <f t="shared" si="723"/>
        <v>0</v>
      </c>
      <c r="M346" s="18">
        <f t="shared" si="723"/>
        <v>0</v>
      </c>
      <c r="N346" s="18">
        <f t="shared" si="723"/>
        <v>0</v>
      </c>
      <c r="O346" s="18">
        <f t="shared" si="723"/>
        <v>0</v>
      </c>
      <c r="P346" s="18">
        <f t="shared" si="723"/>
        <v>0</v>
      </c>
      <c r="Q346" s="18">
        <f t="shared" si="723"/>
        <v>0</v>
      </c>
      <c r="R346" s="18">
        <f t="shared" si="723"/>
        <v>0</v>
      </c>
      <c r="S346" s="18">
        <f t="shared" si="723"/>
        <v>0</v>
      </c>
      <c r="T346" s="18">
        <f t="shared" si="723"/>
        <v>0</v>
      </c>
      <c r="U346" s="18">
        <f t="shared" si="723"/>
        <v>0</v>
      </c>
      <c r="V346" s="18">
        <f t="shared" si="723"/>
        <v>0</v>
      </c>
      <c r="W346" s="18">
        <f t="shared" si="723"/>
        <v>0</v>
      </c>
      <c r="X346" s="18">
        <f t="shared" si="723"/>
        <v>0</v>
      </c>
      <c r="Y346" s="18">
        <f t="shared" si="723"/>
        <v>0</v>
      </c>
      <c r="Z346" s="18">
        <f t="shared" si="723"/>
        <v>0</v>
      </c>
      <c r="AA346" s="18">
        <f t="shared" si="723"/>
        <v>0</v>
      </c>
      <c r="AB346" s="18">
        <f t="shared" si="723"/>
        <v>0</v>
      </c>
      <c r="AC346" s="18">
        <f t="shared" si="723"/>
        <v>0</v>
      </c>
      <c r="AD346" s="18">
        <f t="shared" si="723"/>
        <v>0</v>
      </c>
      <c r="AE346" s="18">
        <f t="shared" si="723"/>
        <v>0</v>
      </c>
      <c r="AF346" s="18">
        <f t="shared" si="723"/>
        <v>0</v>
      </c>
      <c r="AG346" s="18">
        <f t="shared" si="723"/>
        <v>0</v>
      </c>
      <c r="AH346" s="18">
        <f t="shared" si="723"/>
        <v>0</v>
      </c>
      <c r="AI346" s="18">
        <f t="shared" si="723"/>
        <v>0</v>
      </c>
      <c r="AJ346" s="18">
        <f t="shared" si="723"/>
        <v>0</v>
      </c>
      <c r="AK346" s="18">
        <f t="shared" si="723"/>
        <v>0</v>
      </c>
      <c r="AL346" s="18">
        <f t="shared" si="723"/>
        <v>0</v>
      </c>
    </row>
    <row r="347" spans="3:38" hidden="1" outlineLevel="1">
      <c r="C347" s="64" t="s">
        <v>219</v>
      </c>
      <c r="D347" s="3"/>
      <c r="E347" s="3"/>
      <c r="F347" s="47" t="s">
        <v>109</v>
      </c>
      <c r="G347" s="42">
        <f>H347</f>
        <v>1</v>
      </c>
      <c r="H347" s="42">
        <f t="shared" ref="H347:AL347" si="724">IF(OR(H$60&gt;0,AND(H335&gt;0,$Q$52="Flotation")),1,0)</f>
        <v>1</v>
      </c>
      <c r="I347" s="42">
        <f t="shared" si="724"/>
        <v>1</v>
      </c>
      <c r="J347" s="42">
        <f t="shared" si="724"/>
        <v>1</v>
      </c>
      <c r="K347" s="42">
        <f t="shared" si="724"/>
        <v>1</v>
      </c>
      <c r="L347" s="42">
        <f t="shared" si="724"/>
        <v>1</v>
      </c>
      <c r="M347" s="42">
        <f t="shared" si="724"/>
        <v>1</v>
      </c>
      <c r="N347" s="42">
        <f t="shared" si="724"/>
        <v>1</v>
      </c>
      <c r="O347" s="42">
        <f t="shared" si="724"/>
        <v>0</v>
      </c>
      <c r="P347" s="42">
        <f t="shared" si="724"/>
        <v>0</v>
      </c>
      <c r="Q347" s="42">
        <f t="shared" si="724"/>
        <v>0</v>
      </c>
      <c r="R347" s="42">
        <f t="shared" si="724"/>
        <v>0</v>
      </c>
      <c r="S347" s="42">
        <f t="shared" si="724"/>
        <v>0</v>
      </c>
      <c r="T347" s="42">
        <f t="shared" si="724"/>
        <v>0</v>
      </c>
      <c r="U347" s="42">
        <f t="shared" si="724"/>
        <v>0</v>
      </c>
      <c r="V347" s="42">
        <f t="shared" si="724"/>
        <v>0</v>
      </c>
      <c r="W347" s="42">
        <f t="shared" si="724"/>
        <v>0</v>
      </c>
      <c r="X347" s="42">
        <f t="shared" si="724"/>
        <v>0</v>
      </c>
      <c r="Y347" s="42">
        <f t="shared" si="724"/>
        <v>0</v>
      </c>
      <c r="Z347" s="42">
        <f t="shared" si="724"/>
        <v>0</v>
      </c>
      <c r="AA347" s="42">
        <f t="shared" si="724"/>
        <v>0</v>
      </c>
      <c r="AB347" s="42">
        <f t="shared" si="724"/>
        <v>0</v>
      </c>
      <c r="AC347" s="42">
        <f t="shared" si="724"/>
        <v>0</v>
      </c>
      <c r="AD347" s="42">
        <f t="shared" si="724"/>
        <v>0</v>
      </c>
      <c r="AE347" s="42">
        <f t="shared" si="724"/>
        <v>0</v>
      </c>
      <c r="AF347" s="42">
        <f t="shared" si="724"/>
        <v>0</v>
      </c>
      <c r="AG347" s="42">
        <f t="shared" si="724"/>
        <v>0</v>
      </c>
      <c r="AH347" s="42">
        <f t="shared" si="724"/>
        <v>0</v>
      </c>
      <c r="AI347" s="42">
        <f t="shared" si="724"/>
        <v>0</v>
      </c>
      <c r="AJ347" s="42">
        <f t="shared" si="724"/>
        <v>0</v>
      </c>
      <c r="AK347" s="42">
        <f t="shared" si="724"/>
        <v>0</v>
      </c>
      <c r="AL347" s="42">
        <f t="shared" si="724"/>
        <v>0</v>
      </c>
    </row>
    <row r="348" spans="3:38" hidden="1" outlineLevel="1">
      <c r="C348" s="59"/>
      <c r="D348" s="12"/>
      <c r="E348" s="12"/>
      <c r="F348" s="60"/>
      <c r="G348" s="72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  <c r="Z348" s="73"/>
      <c r="AA348" s="73"/>
      <c r="AB348" s="73"/>
      <c r="AC348" s="73"/>
      <c r="AD348" s="73"/>
      <c r="AE348" s="73"/>
      <c r="AF348" s="73"/>
      <c r="AG348" s="73"/>
      <c r="AH348" s="73"/>
      <c r="AI348" s="73"/>
      <c r="AJ348" s="73"/>
      <c r="AK348" s="73"/>
      <c r="AL348" s="73"/>
    </row>
    <row r="349" spans="3:38" hidden="1" outlineLevel="1">
      <c r="C349" s="34" t="s">
        <v>117</v>
      </c>
      <c r="D349" s="12"/>
      <c r="E349" s="12"/>
      <c r="F349" s="60"/>
      <c r="G349" s="72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  <c r="Z349" s="73"/>
      <c r="AA349" s="73"/>
      <c r="AB349" s="73"/>
      <c r="AC349" s="73"/>
      <c r="AD349" s="73"/>
      <c r="AE349" s="73"/>
      <c r="AF349" s="73"/>
      <c r="AG349" s="73"/>
      <c r="AH349" s="73"/>
      <c r="AI349" s="73"/>
      <c r="AJ349" s="73"/>
      <c r="AK349" s="73"/>
      <c r="AL349" s="73"/>
    </row>
    <row r="350" spans="3:38" hidden="1" outlineLevel="1">
      <c r="C350" s="43" t="s">
        <v>110</v>
      </c>
      <c r="D350" s="3"/>
      <c r="E350" s="3"/>
      <c r="F350" s="47" t="s">
        <v>46</v>
      </c>
      <c r="G350" s="62">
        <f t="shared" ref="G350:G368" si="725">SUM(H350:AL350)</f>
        <v>0</v>
      </c>
      <c r="H350" s="62">
        <f>H346*H$7/1000</f>
        <v>0</v>
      </c>
      <c r="I350" s="62">
        <f t="shared" ref="I350:AL350" si="726">I346*I$7/1000</f>
        <v>0</v>
      </c>
      <c r="J350" s="62">
        <f t="shared" si="726"/>
        <v>0</v>
      </c>
      <c r="K350" s="62">
        <f t="shared" si="726"/>
        <v>0</v>
      </c>
      <c r="L350" s="62">
        <f t="shared" si="726"/>
        <v>0</v>
      </c>
      <c r="M350" s="62">
        <f t="shared" si="726"/>
        <v>0</v>
      </c>
      <c r="N350" s="62">
        <f t="shared" si="726"/>
        <v>0</v>
      </c>
      <c r="O350" s="62">
        <f t="shared" si="726"/>
        <v>0</v>
      </c>
      <c r="P350" s="62">
        <f t="shared" si="726"/>
        <v>0</v>
      </c>
      <c r="Q350" s="62">
        <f t="shared" si="726"/>
        <v>0</v>
      </c>
      <c r="R350" s="62">
        <f t="shared" si="726"/>
        <v>0</v>
      </c>
      <c r="S350" s="62">
        <f t="shared" si="726"/>
        <v>0</v>
      </c>
      <c r="T350" s="62">
        <f t="shared" si="726"/>
        <v>0</v>
      </c>
      <c r="U350" s="62">
        <f t="shared" si="726"/>
        <v>0</v>
      </c>
      <c r="V350" s="62">
        <f t="shared" si="726"/>
        <v>0</v>
      </c>
      <c r="W350" s="62">
        <f t="shared" si="726"/>
        <v>0</v>
      </c>
      <c r="X350" s="62">
        <f t="shared" si="726"/>
        <v>0</v>
      </c>
      <c r="Y350" s="62">
        <f t="shared" si="726"/>
        <v>0</v>
      </c>
      <c r="Z350" s="62">
        <f t="shared" si="726"/>
        <v>0</v>
      </c>
      <c r="AA350" s="62">
        <f t="shared" si="726"/>
        <v>0</v>
      </c>
      <c r="AB350" s="62">
        <f t="shared" si="726"/>
        <v>0</v>
      </c>
      <c r="AC350" s="62">
        <f t="shared" si="726"/>
        <v>0</v>
      </c>
      <c r="AD350" s="62">
        <f t="shared" si="726"/>
        <v>0</v>
      </c>
      <c r="AE350" s="62">
        <f t="shared" si="726"/>
        <v>0</v>
      </c>
      <c r="AF350" s="62">
        <f t="shared" si="726"/>
        <v>0</v>
      </c>
      <c r="AG350" s="62">
        <f t="shared" si="726"/>
        <v>0</v>
      </c>
      <c r="AH350" s="62">
        <f t="shared" si="726"/>
        <v>0</v>
      </c>
      <c r="AI350" s="62">
        <f t="shared" si="726"/>
        <v>0</v>
      </c>
      <c r="AJ350" s="62">
        <f t="shared" si="726"/>
        <v>0</v>
      </c>
      <c r="AK350" s="62">
        <f t="shared" si="726"/>
        <v>0</v>
      </c>
      <c r="AL350" s="62">
        <f t="shared" si="726"/>
        <v>0</v>
      </c>
    </row>
    <row r="351" spans="3:38" hidden="1" outlineLevel="1">
      <c r="C351" s="43" t="s">
        <v>31</v>
      </c>
      <c r="D351" s="62">
        <f>$G$24*$Q$51</f>
        <v>130</v>
      </c>
      <c r="E351" s="3" t="s">
        <v>23</v>
      </c>
      <c r="F351" s="47" t="s">
        <v>46</v>
      </c>
      <c r="G351" s="62">
        <f t="shared" si="725"/>
        <v>0</v>
      </c>
      <c r="H351" s="62">
        <f>-(H340+H335)*$D351/1000</f>
        <v>0</v>
      </c>
      <c r="I351" s="62">
        <f t="shared" ref="I351:AL351" si="727">-(I340+I335)*$D351/1000</f>
        <v>0</v>
      </c>
      <c r="J351" s="62">
        <f t="shared" si="727"/>
        <v>0</v>
      </c>
      <c r="K351" s="62">
        <f t="shared" si="727"/>
        <v>0</v>
      </c>
      <c r="L351" s="62">
        <f t="shared" si="727"/>
        <v>0</v>
      </c>
      <c r="M351" s="62">
        <f t="shared" si="727"/>
        <v>0</v>
      </c>
      <c r="N351" s="62">
        <f t="shared" si="727"/>
        <v>0</v>
      </c>
      <c r="O351" s="62">
        <f t="shared" si="727"/>
        <v>0</v>
      </c>
      <c r="P351" s="62">
        <f t="shared" si="727"/>
        <v>0</v>
      </c>
      <c r="Q351" s="62">
        <f t="shared" si="727"/>
        <v>0</v>
      </c>
      <c r="R351" s="62">
        <f t="shared" si="727"/>
        <v>0</v>
      </c>
      <c r="S351" s="62">
        <f t="shared" si="727"/>
        <v>0</v>
      </c>
      <c r="T351" s="62">
        <f t="shared" si="727"/>
        <v>0</v>
      </c>
      <c r="U351" s="62">
        <f t="shared" si="727"/>
        <v>0</v>
      </c>
      <c r="V351" s="62">
        <f t="shared" si="727"/>
        <v>0</v>
      </c>
      <c r="W351" s="62">
        <f t="shared" si="727"/>
        <v>0</v>
      </c>
      <c r="X351" s="62">
        <f t="shared" si="727"/>
        <v>0</v>
      </c>
      <c r="Y351" s="62">
        <f t="shared" si="727"/>
        <v>0</v>
      </c>
      <c r="Z351" s="62">
        <f t="shared" si="727"/>
        <v>0</v>
      </c>
      <c r="AA351" s="62">
        <f t="shared" si="727"/>
        <v>0</v>
      </c>
      <c r="AB351" s="62">
        <f t="shared" si="727"/>
        <v>0</v>
      </c>
      <c r="AC351" s="62">
        <f t="shared" si="727"/>
        <v>0</v>
      </c>
      <c r="AD351" s="62">
        <f t="shared" si="727"/>
        <v>0</v>
      </c>
      <c r="AE351" s="62">
        <f t="shared" si="727"/>
        <v>0</v>
      </c>
      <c r="AF351" s="62">
        <f t="shared" si="727"/>
        <v>0</v>
      </c>
      <c r="AG351" s="62">
        <f t="shared" si="727"/>
        <v>0</v>
      </c>
      <c r="AH351" s="62">
        <f t="shared" si="727"/>
        <v>0</v>
      </c>
      <c r="AI351" s="62">
        <f t="shared" si="727"/>
        <v>0</v>
      </c>
      <c r="AJ351" s="62">
        <f t="shared" si="727"/>
        <v>0</v>
      </c>
      <c r="AK351" s="62">
        <f t="shared" si="727"/>
        <v>0</v>
      </c>
      <c r="AL351" s="62">
        <f t="shared" si="727"/>
        <v>0</v>
      </c>
    </row>
    <row r="352" spans="3:38" hidden="1" outlineLevel="1">
      <c r="C352" s="66" t="s">
        <v>102</v>
      </c>
      <c r="D352" s="63"/>
      <c r="E352" s="3"/>
      <c r="F352" s="47" t="s">
        <v>46</v>
      </c>
      <c r="G352" s="62">
        <f t="shared" si="725"/>
        <v>-5</v>
      </c>
      <c r="H352" s="62">
        <f>SUM(H353:H357)</f>
        <v>0</v>
      </c>
      <c r="I352" s="62">
        <f t="shared" ref="I352" si="728">SUM(I353:I357)</f>
        <v>0</v>
      </c>
      <c r="J352" s="62">
        <f t="shared" ref="J352" si="729">SUM(J353:J357)</f>
        <v>0</v>
      </c>
      <c r="K352" s="62">
        <f t="shared" ref="K352" si="730">SUM(K353:K357)</f>
        <v>0</v>
      </c>
      <c r="L352" s="62">
        <f t="shared" ref="L352" si="731">SUM(L353:L357)</f>
        <v>0</v>
      </c>
      <c r="M352" s="62">
        <f t="shared" ref="M352" si="732">SUM(M353:M357)</f>
        <v>0</v>
      </c>
      <c r="N352" s="62">
        <f t="shared" ref="N352" si="733">SUM(N353:N357)</f>
        <v>-5</v>
      </c>
      <c r="O352" s="62">
        <f t="shared" ref="O352" si="734">SUM(O353:O357)</f>
        <v>0</v>
      </c>
      <c r="P352" s="62">
        <f t="shared" ref="P352" si="735">SUM(P353:P357)</f>
        <v>0</v>
      </c>
      <c r="Q352" s="62">
        <f t="shared" ref="Q352" si="736">SUM(Q353:Q357)</f>
        <v>0</v>
      </c>
      <c r="R352" s="62">
        <f t="shared" ref="R352" si="737">SUM(R353:R357)</f>
        <v>0</v>
      </c>
      <c r="S352" s="62">
        <f t="shared" ref="S352" si="738">SUM(S353:S357)</f>
        <v>0</v>
      </c>
      <c r="T352" s="62">
        <f t="shared" ref="T352" si="739">SUM(T353:T357)</f>
        <v>0</v>
      </c>
      <c r="U352" s="62">
        <f t="shared" ref="U352" si="740">SUM(U353:U357)</f>
        <v>0</v>
      </c>
      <c r="V352" s="62">
        <f t="shared" ref="V352" si="741">SUM(V353:V357)</f>
        <v>0</v>
      </c>
      <c r="W352" s="62">
        <f t="shared" ref="W352" si="742">SUM(W353:W357)</f>
        <v>0</v>
      </c>
      <c r="X352" s="62">
        <f t="shared" ref="X352" si="743">SUM(X353:X357)</f>
        <v>0</v>
      </c>
      <c r="Y352" s="62">
        <f t="shared" ref="Y352" si="744">SUM(Y353:Y357)</f>
        <v>0</v>
      </c>
      <c r="Z352" s="62">
        <f t="shared" ref="Z352" si="745">SUM(Z353:Z357)</f>
        <v>0</v>
      </c>
      <c r="AA352" s="62">
        <f t="shared" ref="AA352" si="746">SUM(AA353:AA357)</f>
        <v>0</v>
      </c>
      <c r="AB352" s="62">
        <f t="shared" ref="AB352" si="747">SUM(AB353:AB357)</f>
        <v>0</v>
      </c>
      <c r="AC352" s="62">
        <f t="shared" ref="AC352" si="748">SUM(AC353:AC357)</f>
        <v>0</v>
      </c>
      <c r="AD352" s="62">
        <f t="shared" ref="AD352" si="749">SUM(AD353:AD357)</f>
        <v>0</v>
      </c>
      <c r="AE352" s="62">
        <f t="shared" ref="AE352" si="750">SUM(AE353:AE357)</f>
        <v>0</v>
      </c>
      <c r="AF352" s="62">
        <f t="shared" ref="AF352" si="751">SUM(AF353:AF357)</f>
        <v>0</v>
      </c>
      <c r="AG352" s="62">
        <f t="shared" ref="AG352" si="752">SUM(AG353:AG357)</f>
        <v>0</v>
      </c>
      <c r="AH352" s="62">
        <f t="shared" ref="AH352" si="753">SUM(AH353:AH357)</f>
        <v>0</v>
      </c>
      <c r="AI352" s="62">
        <f t="shared" ref="AI352" si="754">SUM(AI353:AI357)</f>
        <v>0</v>
      </c>
      <c r="AJ352" s="62">
        <f t="shared" ref="AJ352" si="755">SUM(AJ353:AJ357)</f>
        <v>0</v>
      </c>
      <c r="AK352" s="62">
        <f t="shared" ref="AK352" si="756">SUM(AK353:AK357)</f>
        <v>0</v>
      </c>
      <c r="AL352" s="62">
        <f t="shared" ref="AL352" si="757">SUM(AL353:AL357)</f>
        <v>0</v>
      </c>
    </row>
    <row r="353" spans="3:38" hidden="1" outlineLevel="1">
      <c r="C353" s="67" t="s">
        <v>100</v>
      </c>
      <c r="D353" s="68"/>
      <c r="E353" s="69"/>
      <c r="F353" s="70" t="s">
        <v>46</v>
      </c>
      <c r="G353" s="76">
        <f t="shared" si="725"/>
        <v>-5</v>
      </c>
      <c r="H353" s="76">
        <f>-(IF(AND(H347=1,I347=0),$E$43,0)+IF(AND(H347=0,SUM(I347:$AL347)&lt;&gt;0),$E$44,0)+IF(AND(G347=0,H347=1),$E$45,0))</f>
        <v>0</v>
      </c>
      <c r="I353" s="76">
        <f>-(IF(AND(I347=1,J347=0),$E$43,0)+IF(AND(I347=0,SUM(J347:$AL347)&lt;&gt;0),$E$44,0)+IF(AND(H347=0,I347=1),$E$45,0))</f>
        <v>0</v>
      </c>
      <c r="J353" s="76">
        <f>-(IF(AND(J347=1,K347=0),$E$43,0)+IF(AND(J347=0,SUM(K347:$AL347)&lt;&gt;0),$E$44,0)+IF(AND(I347=0,J347=1),$E$45,0))</f>
        <v>0</v>
      </c>
      <c r="K353" s="76">
        <f>-(IF(AND(K347=1,L347=0),$E$43,0)+IF(AND(K347=0,SUM(L347:$AL347)&lt;&gt;0),$E$44,0)+IF(AND(J347=0,K347=1),$E$45,0))</f>
        <v>0</v>
      </c>
      <c r="L353" s="76">
        <f>-(IF(AND(L347=1,M347=0),$E$43,0)+IF(AND(L347=0,SUM(M347:$AL347)&lt;&gt;0),$E$44,0)+IF(AND(K347=0,L347=1),$E$45,0))</f>
        <v>0</v>
      </c>
      <c r="M353" s="76">
        <f>-(IF(AND(M347=1,N347=0),$E$43,0)+IF(AND(M347=0,SUM(N347:$AL347)&lt;&gt;0),$E$44,0)+IF(AND(L347=0,M347=1),$E$45,0))</f>
        <v>0</v>
      </c>
      <c r="N353" s="76">
        <f>-(IF(AND(N347=1,O347=0),$E$43,0)+IF(AND(N347=0,SUM(O347:$AL347)&lt;&gt;0),$E$44,0)+IF(AND(M347=0,N347=1),$E$45,0))</f>
        <v>-5</v>
      </c>
      <c r="O353" s="76">
        <f>-(IF(AND(O347=1,P347=0),$E$43,0)+IF(AND(O347=0,SUM(P347:$AL347)&lt;&gt;0),$E$44,0)+IF(AND(N347=0,O347=1),$E$45,0))</f>
        <v>0</v>
      </c>
      <c r="P353" s="76">
        <f>-(IF(AND(P347=1,Q347=0),$E$43,0)+IF(AND(P347=0,SUM(Q347:$AL347)&lt;&gt;0),$E$44,0)+IF(AND(O347=0,P347=1),$E$45,0))</f>
        <v>0</v>
      </c>
      <c r="Q353" s="76">
        <f>-(IF(AND(Q347=1,R347=0),$E$43,0)+IF(AND(Q347=0,SUM(R347:$AL347)&lt;&gt;0),$E$44,0)+IF(AND(P347=0,Q347=1),$E$45,0))</f>
        <v>0</v>
      </c>
      <c r="R353" s="76">
        <f>-(IF(AND(R347=1,S347=0),$E$43,0)+IF(AND(R347=0,SUM(S347:$AL347)&lt;&gt;0),$E$44,0)+IF(AND(Q347=0,R347=1),$E$45,0))</f>
        <v>0</v>
      </c>
      <c r="S353" s="76">
        <f>-(IF(AND(S347=1,T347=0),$E$43,0)+IF(AND(S347=0,SUM(T347:$AL347)&lt;&gt;0),$E$44,0)+IF(AND(R347=0,S347=1),$E$45,0))</f>
        <v>0</v>
      </c>
      <c r="T353" s="76">
        <f>-(IF(AND(T347=1,U347=0),$E$43,0)+IF(AND(T347=0,SUM(U347:$AL347)&lt;&gt;0),$E$44,0)+IF(AND(S347=0,T347=1),$E$45,0))</f>
        <v>0</v>
      </c>
      <c r="U353" s="76">
        <f>-(IF(AND(U347=1,V347=0),$E$43,0)+IF(AND(U347=0,SUM(V347:$AL347)&lt;&gt;0),$E$44,0)+IF(AND(T347=0,U347=1),$E$45,0))</f>
        <v>0</v>
      </c>
      <c r="V353" s="76">
        <f>-(IF(AND(V347=1,W347=0),$E$43,0)+IF(AND(V347=0,SUM(W347:$AL347)&lt;&gt;0),$E$44,0)+IF(AND(U347=0,V347=1),$E$45,0))</f>
        <v>0</v>
      </c>
      <c r="W353" s="76">
        <f>-(IF(AND(W347=1,X347=0),$E$43,0)+IF(AND(W347=0,SUM(X347:$AL347)&lt;&gt;0),$E$44,0)+IF(AND(V347=0,W347=1),$E$45,0))</f>
        <v>0</v>
      </c>
      <c r="X353" s="76">
        <f>-(IF(AND(X347=1,Y347=0),$E$43,0)+IF(AND(X347=0,SUM(Y347:$AL347)&lt;&gt;0),$E$44,0)+IF(AND(W347=0,X347=1),$E$45,0))</f>
        <v>0</v>
      </c>
      <c r="Y353" s="76">
        <f>-(IF(AND(Y347=1,Z347=0),$E$43,0)+IF(AND(Y347=0,SUM(Z347:$AL347)&lt;&gt;0),$E$44,0)+IF(AND(X347=0,Y347=1),$E$45,0))</f>
        <v>0</v>
      </c>
      <c r="Z353" s="76">
        <f>-(IF(AND(Z347=1,AA347=0),$E$43,0)+IF(AND(Z347=0,SUM(AA347:$AL347)&lt;&gt;0),$E$44,0)+IF(AND(Y347=0,Z347=1),$E$45,0))</f>
        <v>0</v>
      </c>
      <c r="AA353" s="76">
        <f>-(IF(AND(AA347=1,AB347=0),$E$43,0)+IF(AND(AA347=0,SUM(AB347:$AL347)&lt;&gt;0),$E$44,0)+IF(AND(Z347=0,AA347=1),$E$45,0))</f>
        <v>0</v>
      </c>
      <c r="AB353" s="76">
        <f>-(IF(AND(AB347=1,AC347=0),$E$43,0)+IF(AND(AB347=0,SUM(AC347:$AL347)&lt;&gt;0),$E$44,0)+IF(AND(AA347=0,AB347=1),$E$45,0))</f>
        <v>0</v>
      </c>
      <c r="AC353" s="76">
        <f>-(IF(AND(AC347=1,AD347=0),$E$43,0)+IF(AND(AC347=0,SUM(AD347:$AL347)&lt;&gt;0),$E$44,0)+IF(AND(AB347=0,AC347=1),$E$45,0))</f>
        <v>0</v>
      </c>
      <c r="AD353" s="76">
        <f>-(IF(AND(AD347=1,AE347=0),$E$43,0)+IF(AND(AD347=0,SUM(AE347:$AL347)&lt;&gt;0),$E$44,0)+IF(AND(AC347=0,AD347=1),$E$45,0))</f>
        <v>0</v>
      </c>
      <c r="AE353" s="76">
        <f>-(IF(AND(AE347=1,AF347=0),$E$43,0)+IF(AND(AE347=0,SUM(AF347:$AL347)&lt;&gt;0),$E$44,0)+IF(AND(AD347=0,AE347=1),$E$45,0))</f>
        <v>0</v>
      </c>
      <c r="AF353" s="76">
        <f>-(IF(AND(AF347=1,AG347=0),$E$43,0)+IF(AND(AF347=0,SUM(AG347:$AL347)&lt;&gt;0),$E$44,0)+IF(AND(AE347=0,AF347=1),$E$45,0))</f>
        <v>0</v>
      </c>
      <c r="AG353" s="76">
        <f>-(IF(AND(AG347=1,AH347=0),$E$43,0)+IF(AND(AG347=0,SUM(AH347:$AL347)&lt;&gt;0),$E$44,0)+IF(AND(AF347=0,AG347=1),$E$45,0))</f>
        <v>0</v>
      </c>
      <c r="AH353" s="76">
        <f>-(IF(AND(AH347=1,AI347=0),$E$43,0)+IF(AND(AH347=0,SUM(AI347:$AL347)&lt;&gt;0),$E$44,0)+IF(AND(AG347=0,AH347=1),$E$45,0))</f>
        <v>0</v>
      </c>
      <c r="AI353" s="76">
        <f>-(IF(AND(AI347=1,AJ347=0),$E$43,0)+IF(AND(AI347=0,SUM(AJ347:$AL347)&lt;&gt;0),$E$44,0)+IF(AND(AH347=0,AI347=1),$E$45,0))</f>
        <v>0</v>
      </c>
      <c r="AJ353" s="76">
        <f>-(IF(AND(AJ347=1,AK347=0),$E$43,0)+IF(AND(AJ347=0,SUM(AK347:$AL347)&lt;&gt;0),$E$44,0)+IF(AND(AI347=0,AJ347=1),$E$45,0))</f>
        <v>0</v>
      </c>
      <c r="AK353" s="76">
        <f>-(IF(AND(AK347=1,AL347=0),$E$43,0)+IF(AND(AK347=0,SUM(AL347:$AL347)&lt;&gt;0),$E$44,0)+IF(AND(AJ347=0,AK347=1),$E$45,0))</f>
        <v>0</v>
      </c>
      <c r="AL353" s="76">
        <f>-(IF(AND(AL347=1,AM347=0),$E$43,0)+IF(AND(AL347=0,SUM($AL347:AM347)&lt;&gt;0),$E$44,0)+IF(AND(AK347=0,AL347=1),$E$45,0))</f>
        <v>0</v>
      </c>
    </row>
    <row r="354" spans="3:38" hidden="1" outlineLevel="1">
      <c r="C354" s="67" t="s">
        <v>101</v>
      </c>
      <c r="D354" s="68"/>
      <c r="E354" s="69"/>
      <c r="F354" s="70" t="s">
        <v>46</v>
      </c>
      <c r="G354" s="76">
        <f t="shared" si="725"/>
        <v>0</v>
      </c>
      <c r="H354" s="76">
        <f t="shared" ref="H354:AL354" si="758">-IF(AND(H335&gt;0,H$60=0,$Q$52="Flotation"),$G$32*IF(I335=0,(H335/MAX($H335:$AL335)),1),0)</f>
        <v>0</v>
      </c>
      <c r="I354" s="76">
        <f t="shared" si="758"/>
        <v>0</v>
      </c>
      <c r="J354" s="76">
        <f t="shared" si="758"/>
        <v>0</v>
      </c>
      <c r="K354" s="76">
        <f t="shared" si="758"/>
        <v>0</v>
      </c>
      <c r="L354" s="76">
        <f t="shared" si="758"/>
        <v>0</v>
      </c>
      <c r="M354" s="76">
        <f t="shared" si="758"/>
        <v>0</v>
      </c>
      <c r="N354" s="76">
        <f t="shared" si="758"/>
        <v>0</v>
      </c>
      <c r="O354" s="76">
        <f t="shared" si="758"/>
        <v>0</v>
      </c>
      <c r="P354" s="76">
        <f t="shared" si="758"/>
        <v>0</v>
      </c>
      <c r="Q354" s="76">
        <f t="shared" si="758"/>
        <v>0</v>
      </c>
      <c r="R354" s="76">
        <f t="shared" si="758"/>
        <v>0</v>
      </c>
      <c r="S354" s="76">
        <f t="shared" si="758"/>
        <v>0</v>
      </c>
      <c r="T354" s="76">
        <f t="shared" si="758"/>
        <v>0</v>
      </c>
      <c r="U354" s="76">
        <f t="shared" si="758"/>
        <v>0</v>
      </c>
      <c r="V354" s="76">
        <f t="shared" si="758"/>
        <v>0</v>
      </c>
      <c r="W354" s="76">
        <f t="shared" si="758"/>
        <v>0</v>
      </c>
      <c r="X354" s="76">
        <f t="shared" si="758"/>
        <v>0</v>
      </c>
      <c r="Y354" s="76">
        <f t="shared" si="758"/>
        <v>0</v>
      </c>
      <c r="Z354" s="76">
        <f t="shared" si="758"/>
        <v>0</v>
      </c>
      <c r="AA354" s="76">
        <f t="shared" si="758"/>
        <v>0</v>
      </c>
      <c r="AB354" s="76">
        <f t="shared" si="758"/>
        <v>0</v>
      </c>
      <c r="AC354" s="76">
        <f t="shared" si="758"/>
        <v>0</v>
      </c>
      <c r="AD354" s="76">
        <f t="shared" si="758"/>
        <v>0</v>
      </c>
      <c r="AE354" s="76">
        <f t="shared" si="758"/>
        <v>0</v>
      </c>
      <c r="AF354" s="76">
        <f t="shared" si="758"/>
        <v>0</v>
      </c>
      <c r="AG354" s="76">
        <f t="shared" si="758"/>
        <v>0</v>
      </c>
      <c r="AH354" s="76">
        <f t="shared" si="758"/>
        <v>0</v>
      </c>
      <c r="AI354" s="76">
        <f t="shared" si="758"/>
        <v>0</v>
      </c>
      <c r="AJ354" s="76">
        <f t="shared" si="758"/>
        <v>0</v>
      </c>
      <c r="AK354" s="76">
        <f t="shared" si="758"/>
        <v>0</v>
      </c>
      <c r="AL354" s="76">
        <f t="shared" si="758"/>
        <v>0</v>
      </c>
    </row>
    <row r="355" spans="3:38" hidden="1" outlineLevel="1">
      <c r="C355" s="67" t="s">
        <v>105</v>
      </c>
      <c r="D355" s="68"/>
      <c r="E355" s="69"/>
      <c r="F355" s="70" t="s">
        <v>46</v>
      </c>
      <c r="G355" s="76">
        <f t="shared" si="725"/>
        <v>0</v>
      </c>
      <c r="H355" s="76">
        <f t="shared" ref="H355:AL355" si="759">-IF($Q$52="Flotation",H344*$G$33/1000,0)</f>
        <v>0</v>
      </c>
      <c r="I355" s="76">
        <f t="shared" si="759"/>
        <v>0</v>
      </c>
      <c r="J355" s="76">
        <f t="shared" si="759"/>
        <v>0</v>
      </c>
      <c r="K355" s="76">
        <f t="shared" si="759"/>
        <v>0</v>
      </c>
      <c r="L355" s="76">
        <f t="shared" si="759"/>
        <v>0</v>
      </c>
      <c r="M355" s="76">
        <f t="shared" si="759"/>
        <v>0</v>
      </c>
      <c r="N355" s="76">
        <f t="shared" si="759"/>
        <v>0</v>
      </c>
      <c r="O355" s="76">
        <f t="shared" si="759"/>
        <v>0</v>
      </c>
      <c r="P355" s="76">
        <f t="shared" si="759"/>
        <v>0</v>
      </c>
      <c r="Q355" s="76">
        <f t="shared" si="759"/>
        <v>0</v>
      </c>
      <c r="R355" s="76">
        <f t="shared" si="759"/>
        <v>0</v>
      </c>
      <c r="S355" s="76">
        <f t="shared" si="759"/>
        <v>0</v>
      </c>
      <c r="T355" s="76">
        <f t="shared" si="759"/>
        <v>0</v>
      </c>
      <c r="U355" s="76">
        <f t="shared" si="759"/>
        <v>0</v>
      </c>
      <c r="V355" s="76">
        <f t="shared" si="759"/>
        <v>0</v>
      </c>
      <c r="W355" s="76">
        <f t="shared" si="759"/>
        <v>0</v>
      </c>
      <c r="X355" s="76">
        <f t="shared" si="759"/>
        <v>0</v>
      </c>
      <c r="Y355" s="76">
        <f t="shared" si="759"/>
        <v>0</v>
      </c>
      <c r="Z355" s="76">
        <f t="shared" si="759"/>
        <v>0</v>
      </c>
      <c r="AA355" s="76">
        <f t="shared" si="759"/>
        <v>0</v>
      </c>
      <c r="AB355" s="76">
        <f t="shared" si="759"/>
        <v>0</v>
      </c>
      <c r="AC355" s="76">
        <f t="shared" si="759"/>
        <v>0</v>
      </c>
      <c r="AD355" s="76">
        <f t="shared" si="759"/>
        <v>0</v>
      </c>
      <c r="AE355" s="76">
        <f t="shared" si="759"/>
        <v>0</v>
      </c>
      <c r="AF355" s="76">
        <f t="shared" si="759"/>
        <v>0</v>
      </c>
      <c r="AG355" s="76">
        <f t="shared" si="759"/>
        <v>0</v>
      </c>
      <c r="AH355" s="76">
        <f t="shared" si="759"/>
        <v>0</v>
      </c>
      <c r="AI355" s="76">
        <f t="shared" si="759"/>
        <v>0</v>
      </c>
      <c r="AJ355" s="76">
        <f t="shared" si="759"/>
        <v>0</v>
      </c>
      <c r="AK355" s="76">
        <f t="shared" si="759"/>
        <v>0</v>
      </c>
      <c r="AL355" s="76">
        <f t="shared" si="759"/>
        <v>0</v>
      </c>
    </row>
    <row r="356" spans="3:38" hidden="1" outlineLevel="1">
      <c r="C356" s="67" t="s">
        <v>106</v>
      </c>
      <c r="D356" s="68"/>
      <c r="E356" s="69"/>
      <c r="F356" s="70" t="s">
        <v>46</v>
      </c>
      <c r="G356" s="76">
        <f t="shared" si="725"/>
        <v>0</v>
      </c>
      <c r="H356" s="76">
        <f t="shared" ref="H356:AL356" si="760">-IF(H345&gt;0,H345,H344)*$G$36/1000</f>
        <v>0</v>
      </c>
      <c r="I356" s="76">
        <f t="shared" si="760"/>
        <v>0</v>
      </c>
      <c r="J356" s="76">
        <f t="shared" si="760"/>
        <v>0</v>
      </c>
      <c r="K356" s="76">
        <f t="shared" si="760"/>
        <v>0</v>
      </c>
      <c r="L356" s="76">
        <f t="shared" si="760"/>
        <v>0</v>
      </c>
      <c r="M356" s="76">
        <f t="shared" si="760"/>
        <v>0</v>
      </c>
      <c r="N356" s="76">
        <f t="shared" si="760"/>
        <v>0</v>
      </c>
      <c r="O356" s="76">
        <f t="shared" si="760"/>
        <v>0</v>
      </c>
      <c r="P356" s="76">
        <f t="shared" si="760"/>
        <v>0</v>
      </c>
      <c r="Q356" s="76">
        <f t="shared" si="760"/>
        <v>0</v>
      </c>
      <c r="R356" s="76">
        <f t="shared" si="760"/>
        <v>0</v>
      </c>
      <c r="S356" s="76">
        <f t="shared" si="760"/>
        <v>0</v>
      </c>
      <c r="T356" s="76">
        <f t="shared" si="760"/>
        <v>0</v>
      </c>
      <c r="U356" s="76">
        <f t="shared" si="760"/>
        <v>0</v>
      </c>
      <c r="V356" s="76">
        <f t="shared" si="760"/>
        <v>0</v>
      </c>
      <c r="W356" s="76">
        <f t="shared" si="760"/>
        <v>0</v>
      </c>
      <c r="X356" s="76">
        <f t="shared" si="760"/>
        <v>0</v>
      </c>
      <c r="Y356" s="76">
        <f t="shared" si="760"/>
        <v>0</v>
      </c>
      <c r="Z356" s="76">
        <f t="shared" si="760"/>
        <v>0</v>
      </c>
      <c r="AA356" s="76">
        <f t="shared" si="760"/>
        <v>0</v>
      </c>
      <c r="AB356" s="76">
        <f t="shared" si="760"/>
        <v>0</v>
      </c>
      <c r="AC356" s="76">
        <f t="shared" si="760"/>
        <v>0</v>
      </c>
      <c r="AD356" s="76">
        <f t="shared" si="760"/>
        <v>0</v>
      </c>
      <c r="AE356" s="76">
        <f t="shared" si="760"/>
        <v>0</v>
      </c>
      <c r="AF356" s="76">
        <f t="shared" si="760"/>
        <v>0</v>
      </c>
      <c r="AG356" s="76">
        <f t="shared" si="760"/>
        <v>0</v>
      </c>
      <c r="AH356" s="76">
        <f t="shared" si="760"/>
        <v>0</v>
      </c>
      <c r="AI356" s="76">
        <f t="shared" si="760"/>
        <v>0</v>
      </c>
      <c r="AJ356" s="76">
        <f t="shared" si="760"/>
        <v>0</v>
      </c>
      <c r="AK356" s="76">
        <f t="shared" si="760"/>
        <v>0</v>
      </c>
      <c r="AL356" s="76">
        <f t="shared" si="760"/>
        <v>0</v>
      </c>
    </row>
    <row r="357" spans="3:38" hidden="1" outlineLevel="1">
      <c r="C357" s="67" t="s">
        <v>107</v>
      </c>
      <c r="D357" s="68"/>
      <c r="E357" s="69"/>
      <c r="F357" s="70" t="s">
        <v>46</v>
      </c>
      <c r="G357" s="76">
        <f t="shared" si="725"/>
        <v>0</v>
      </c>
      <c r="H357" s="76">
        <f t="shared" ref="H357:AL357" si="761">-IF(H345&gt;0,H345,H344)*$G$38/1000</f>
        <v>0</v>
      </c>
      <c r="I357" s="76">
        <f t="shared" si="761"/>
        <v>0</v>
      </c>
      <c r="J357" s="76">
        <f t="shared" si="761"/>
        <v>0</v>
      </c>
      <c r="K357" s="76">
        <f t="shared" si="761"/>
        <v>0</v>
      </c>
      <c r="L357" s="76">
        <f t="shared" si="761"/>
        <v>0</v>
      </c>
      <c r="M357" s="76">
        <f t="shared" si="761"/>
        <v>0</v>
      </c>
      <c r="N357" s="76">
        <f t="shared" si="761"/>
        <v>0</v>
      </c>
      <c r="O357" s="76">
        <f t="shared" si="761"/>
        <v>0</v>
      </c>
      <c r="P357" s="76">
        <f t="shared" si="761"/>
        <v>0</v>
      </c>
      <c r="Q357" s="76">
        <f t="shared" si="761"/>
        <v>0</v>
      </c>
      <c r="R357" s="76">
        <f t="shared" si="761"/>
        <v>0</v>
      </c>
      <c r="S357" s="76">
        <f t="shared" si="761"/>
        <v>0</v>
      </c>
      <c r="T357" s="76">
        <f t="shared" si="761"/>
        <v>0</v>
      </c>
      <c r="U357" s="76">
        <f t="shared" si="761"/>
        <v>0</v>
      </c>
      <c r="V357" s="76">
        <f t="shared" si="761"/>
        <v>0</v>
      </c>
      <c r="W357" s="76">
        <f t="shared" si="761"/>
        <v>0</v>
      </c>
      <c r="X357" s="76">
        <f t="shared" si="761"/>
        <v>0</v>
      </c>
      <c r="Y357" s="76">
        <f t="shared" si="761"/>
        <v>0</v>
      </c>
      <c r="Z357" s="76">
        <f t="shared" si="761"/>
        <v>0</v>
      </c>
      <c r="AA357" s="76">
        <f t="shared" si="761"/>
        <v>0</v>
      </c>
      <c r="AB357" s="76">
        <f t="shared" si="761"/>
        <v>0</v>
      </c>
      <c r="AC357" s="76">
        <f t="shared" si="761"/>
        <v>0</v>
      </c>
      <c r="AD357" s="76">
        <f t="shared" si="761"/>
        <v>0</v>
      </c>
      <c r="AE357" s="76">
        <f t="shared" si="761"/>
        <v>0</v>
      </c>
      <c r="AF357" s="76">
        <f t="shared" si="761"/>
        <v>0</v>
      </c>
      <c r="AG357" s="76">
        <f t="shared" si="761"/>
        <v>0</v>
      </c>
      <c r="AH357" s="76">
        <f t="shared" si="761"/>
        <v>0</v>
      </c>
      <c r="AI357" s="76">
        <f t="shared" si="761"/>
        <v>0</v>
      </c>
      <c r="AJ357" s="76">
        <f t="shared" si="761"/>
        <v>0</v>
      </c>
      <c r="AK357" s="76">
        <f t="shared" si="761"/>
        <v>0</v>
      </c>
      <c r="AL357" s="76">
        <f t="shared" si="761"/>
        <v>0</v>
      </c>
    </row>
    <row r="358" spans="3:38" hidden="1" outlineLevel="1">
      <c r="C358" s="66" t="s">
        <v>2</v>
      </c>
      <c r="D358" s="63"/>
      <c r="E358" s="3"/>
      <c r="F358" s="47" t="s">
        <v>46</v>
      </c>
      <c r="G358" s="62">
        <f t="shared" si="725"/>
        <v>0</v>
      </c>
      <c r="H358" s="62">
        <f t="shared" ref="H358:AL358" si="762">-H350*$E$48</f>
        <v>0</v>
      </c>
      <c r="I358" s="62">
        <f t="shared" si="762"/>
        <v>0</v>
      </c>
      <c r="J358" s="62">
        <f t="shared" si="762"/>
        <v>0</v>
      </c>
      <c r="K358" s="62">
        <f t="shared" si="762"/>
        <v>0</v>
      </c>
      <c r="L358" s="62">
        <f t="shared" si="762"/>
        <v>0</v>
      </c>
      <c r="M358" s="62">
        <f t="shared" si="762"/>
        <v>0</v>
      </c>
      <c r="N358" s="62">
        <f t="shared" si="762"/>
        <v>0</v>
      </c>
      <c r="O358" s="62">
        <f t="shared" si="762"/>
        <v>0</v>
      </c>
      <c r="P358" s="62">
        <f t="shared" si="762"/>
        <v>0</v>
      </c>
      <c r="Q358" s="62">
        <f t="shared" si="762"/>
        <v>0</v>
      </c>
      <c r="R358" s="62">
        <f t="shared" si="762"/>
        <v>0</v>
      </c>
      <c r="S358" s="62">
        <f t="shared" si="762"/>
        <v>0</v>
      </c>
      <c r="T358" s="62">
        <f t="shared" si="762"/>
        <v>0</v>
      </c>
      <c r="U358" s="62">
        <f t="shared" si="762"/>
        <v>0</v>
      </c>
      <c r="V358" s="62">
        <f t="shared" si="762"/>
        <v>0</v>
      </c>
      <c r="W358" s="62">
        <f t="shared" si="762"/>
        <v>0</v>
      </c>
      <c r="X358" s="62">
        <f t="shared" si="762"/>
        <v>0</v>
      </c>
      <c r="Y358" s="62">
        <f t="shared" si="762"/>
        <v>0</v>
      </c>
      <c r="Z358" s="62">
        <f t="shared" si="762"/>
        <v>0</v>
      </c>
      <c r="AA358" s="62">
        <f t="shared" si="762"/>
        <v>0</v>
      </c>
      <c r="AB358" s="62">
        <f t="shared" si="762"/>
        <v>0</v>
      </c>
      <c r="AC358" s="62">
        <f t="shared" si="762"/>
        <v>0</v>
      </c>
      <c r="AD358" s="62">
        <f t="shared" si="762"/>
        <v>0</v>
      </c>
      <c r="AE358" s="62">
        <f t="shared" si="762"/>
        <v>0</v>
      </c>
      <c r="AF358" s="62">
        <f t="shared" si="762"/>
        <v>0</v>
      </c>
      <c r="AG358" s="62">
        <f t="shared" si="762"/>
        <v>0</v>
      </c>
      <c r="AH358" s="62">
        <f t="shared" si="762"/>
        <v>0</v>
      </c>
      <c r="AI358" s="62">
        <f t="shared" si="762"/>
        <v>0</v>
      </c>
      <c r="AJ358" s="62">
        <f t="shared" si="762"/>
        <v>0</v>
      </c>
      <c r="AK358" s="62">
        <f t="shared" si="762"/>
        <v>0</v>
      </c>
      <c r="AL358" s="62">
        <f t="shared" si="762"/>
        <v>0</v>
      </c>
    </row>
    <row r="359" spans="3:38" hidden="1" outlineLevel="1">
      <c r="C359" s="43" t="s">
        <v>133</v>
      </c>
      <c r="D359" s="3"/>
      <c r="E359" s="3"/>
      <c r="F359" s="47" t="s">
        <v>46</v>
      </c>
      <c r="G359" s="62">
        <f t="shared" si="725"/>
        <v>0</v>
      </c>
      <c r="H359" s="62">
        <f t="shared" ref="H359:AL359" si="763">-H350*$E$50</f>
        <v>0</v>
      </c>
      <c r="I359" s="62">
        <f t="shared" si="763"/>
        <v>0</v>
      </c>
      <c r="J359" s="62">
        <f t="shared" si="763"/>
        <v>0</v>
      </c>
      <c r="K359" s="62">
        <f t="shared" si="763"/>
        <v>0</v>
      </c>
      <c r="L359" s="62">
        <f t="shared" si="763"/>
        <v>0</v>
      </c>
      <c r="M359" s="62">
        <f t="shared" si="763"/>
        <v>0</v>
      </c>
      <c r="N359" s="62">
        <f t="shared" si="763"/>
        <v>0</v>
      </c>
      <c r="O359" s="62">
        <f t="shared" si="763"/>
        <v>0</v>
      </c>
      <c r="P359" s="62">
        <f t="shared" si="763"/>
        <v>0</v>
      </c>
      <c r="Q359" s="62">
        <f t="shared" si="763"/>
        <v>0</v>
      </c>
      <c r="R359" s="62">
        <f t="shared" si="763"/>
        <v>0</v>
      </c>
      <c r="S359" s="62">
        <f t="shared" si="763"/>
        <v>0</v>
      </c>
      <c r="T359" s="62">
        <f t="shared" si="763"/>
        <v>0</v>
      </c>
      <c r="U359" s="62">
        <f t="shared" si="763"/>
        <v>0</v>
      </c>
      <c r="V359" s="62">
        <f t="shared" si="763"/>
        <v>0</v>
      </c>
      <c r="W359" s="62">
        <f t="shared" si="763"/>
        <v>0</v>
      </c>
      <c r="X359" s="62">
        <f t="shared" si="763"/>
        <v>0</v>
      </c>
      <c r="Y359" s="62">
        <f t="shared" si="763"/>
        <v>0</v>
      </c>
      <c r="Z359" s="62">
        <f t="shared" si="763"/>
        <v>0</v>
      </c>
      <c r="AA359" s="62">
        <f t="shared" si="763"/>
        <v>0</v>
      </c>
      <c r="AB359" s="62">
        <f t="shared" si="763"/>
        <v>0</v>
      </c>
      <c r="AC359" s="62">
        <f t="shared" si="763"/>
        <v>0</v>
      </c>
      <c r="AD359" s="62">
        <f t="shared" si="763"/>
        <v>0</v>
      </c>
      <c r="AE359" s="62">
        <f t="shared" si="763"/>
        <v>0</v>
      </c>
      <c r="AF359" s="62">
        <f t="shared" si="763"/>
        <v>0</v>
      </c>
      <c r="AG359" s="62">
        <f t="shared" si="763"/>
        <v>0</v>
      </c>
      <c r="AH359" s="62">
        <f t="shared" si="763"/>
        <v>0</v>
      </c>
      <c r="AI359" s="62">
        <f t="shared" si="763"/>
        <v>0</v>
      </c>
      <c r="AJ359" s="62">
        <f t="shared" si="763"/>
        <v>0</v>
      </c>
      <c r="AK359" s="62">
        <f t="shared" si="763"/>
        <v>0</v>
      </c>
      <c r="AL359" s="62">
        <f t="shared" si="763"/>
        <v>0</v>
      </c>
    </row>
    <row r="360" spans="3:38" hidden="1" outlineLevel="1">
      <c r="C360" s="43" t="s">
        <v>121</v>
      </c>
      <c r="D360" s="3"/>
      <c r="E360" s="3"/>
      <c r="F360" s="47" t="s">
        <v>46</v>
      </c>
      <c r="G360" s="62">
        <f t="shared" si="725"/>
        <v>0</v>
      </c>
      <c r="H360" s="62">
        <f t="shared" ref="H360:AL360" si="764">-MAX(H350*0.25,SUM(H350:H352,H358:H359,H361:H362))*$E$51</f>
        <v>0</v>
      </c>
      <c r="I360" s="62">
        <f t="shared" si="764"/>
        <v>0</v>
      </c>
      <c r="J360" s="62">
        <f t="shared" si="764"/>
        <v>0</v>
      </c>
      <c r="K360" s="62">
        <f t="shared" si="764"/>
        <v>0</v>
      </c>
      <c r="L360" s="62">
        <f t="shared" si="764"/>
        <v>0</v>
      </c>
      <c r="M360" s="62">
        <f t="shared" si="764"/>
        <v>0</v>
      </c>
      <c r="N360" s="62">
        <f t="shared" si="764"/>
        <v>0</v>
      </c>
      <c r="O360" s="62">
        <f t="shared" si="764"/>
        <v>0</v>
      </c>
      <c r="P360" s="62">
        <f t="shared" si="764"/>
        <v>0</v>
      </c>
      <c r="Q360" s="62">
        <f t="shared" si="764"/>
        <v>0</v>
      </c>
      <c r="R360" s="62">
        <f t="shared" si="764"/>
        <v>0</v>
      </c>
      <c r="S360" s="62">
        <f t="shared" si="764"/>
        <v>0</v>
      </c>
      <c r="T360" s="62">
        <f t="shared" si="764"/>
        <v>0</v>
      </c>
      <c r="U360" s="62">
        <f t="shared" si="764"/>
        <v>0</v>
      </c>
      <c r="V360" s="62">
        <f t="shared" si="764"/>
        <v>0</v>
      </c>
      <c r="W360" s="62">
        <f t="shared" si="764"/>
        <v>0</v>
      </c>
      <c r="X360" s="62">
        <f t="shared" si="764"/>
        <v>0</v>
      </c>
      <c r="Y360" s="62">
        <f t="shared" si="764"/>
        <v>0</v>
      </c>
      <c r="Z360" s="62">
        <f t="shared" si="764"/>
        <v>0</v>
      </c>
      <c r="AA360" s="62">
        <f t="shared" si="764"/>
        <v>0</v>
      </c>
      <c r="AB360" s="62">
        <f t="shared" si="764"/>
        <v>0</v>
      </c>
      <c r="AC360" s="62">
        <f t="shared" si="764"/>
        <v>0</v>
      </c>
      <c r="AD360" s="62">
        <f t="shared" si="764"/>
        <v>0</v>
      </c>
      <c r="AE360" s="62">
        <f t="shared" si="764"/>
        <v>0</v>
      </c>
      <c r="AF360" s="62">
        <f t="shared" si="764"/>
        <v>0</v>
      </c>
      <c r="AG360" s="62">
        <f t="shared" si="764"/>
        <v>0</v>
      </c>
      <c r="AH360" s="62">
        <f t="shared" si="764"/>
        <v>0</v>
      </c>
      <c r="AI360" s="62">
        <f t="shared" si="764"/>
        <v>0</v>
      </c>
      <c r="AJ360" s="62">
        <f t="shared" si="764"/>
        <v>0</v>
      </c>
      <c r="AK360" s="62">
        <f t="shared" si="764"/>
        <v>0</v>
      </c>
      <c r="AL360" s="62">
        <f t="shared" si="764"/>
        <v>0</v>
      </c>
    </row>
    <row r="361" spans="3:38" hidden="1" outlineLevel="1">
      <c r="C361" s="66" t="s">
        <v>118</v>
      </c>
      <c r="D361" s="63"/>
      <c r="E361" s="3"/>
      <c r="F361" s="47" t="s">
        <v>46</v>
      </c>
      <c r="G361" s="62">
        <f t="shared" si="725"/>
        <v>0</v>
      </c>
      <c r="H361" s="62">
        <f t="shared" ref="H361:AL361" si="765">SUM(H351,H354:H355)*$G$49</f>
        <v>0</v>
      </c>
      <c r="I361" s="62">
        <f t="shared" si="765"/>
        <v>0</v>
      </c>
      <c r="J361" s="62">
        <f t="shared" si="765"/>
        <v>0</v>
      </c>
      <c r="K361" s="62">
        <f t="shared" si="765"/>
        <v>0</v>
      </c>
      <c r="L361" s="62">
        <f t="shared" si="765"/>
        <v>0</v>
      </c>
      <c r="M361" s="62">
        <f t="shared" si="765"/>
        <v>0</v>
      </c>
      <c r="N361" s="62">
        <f t="shared" si="765"/>
        <v>0</v>
      </c>
      <c r="O361" s="62">
        <f t="shared" si="765"/>
        <v>0</v>
      </c>
      <c r="P361" s="62">
        <f t="shared" si="765"/>
        <v>0</v>
      </c>
      <c r="Q361" s="62">
        <f t="shared" si="765"/>
        <v>0</v>
      </c>
      <c r="R361" s="62">
        <f t="shared" si="765"/>
        <v>0</v>
      </c>
      <c r="S361" s="62">
        <f t="shared" si="765"/>
        <v>0</v>
      </c>
      <c r="T361" s="62">
        <f t="shared" si="765"/>
        <v>0</v>
      </c>
      <c r="U361" s="62">
        <f t="shared" si="765"/>
        <v>0</v>
      </c>
      <c r="V361" s="62">
        <f t="shared" si="765"/>
        <v>0</v>
      </c>
      <c r="W361" s="62">
        <f t="shared" si="765"/>
        <v>0</v>
      </c>
      <c r="X361" s="62">
        <f t="shared" si="765"/>
        <v>0</v>
      </c>
      <c r="Y361" s="62">
        <f t="shared" si="765"/>
        <v>0</v>
      </c>
      <c r="Z361" s="62">
        <f t="shared" si="765"/>
        <v>0</v>
      </c>
      <c r="AA361" s="62">
        <f t="shared" si="765"/>
        <v>0</v>
      </c>
      <c r="AB361" s="62">
        <f t="shared" si="765"/>
        <v>0</v>
      </c>
      <c r="AC361" s="62">
        <f t="shared" si="765"/>
        <v>0</v>
      </c>
      <c r="AD361" s="62">
        <f t="shared" si="765"/>
        <v>0</v>
      </c>
      <c r="AE361" s="62">
        <f t="shared" si="765"/>
        <v>0</v>
      </c>
      <c r="AF361" s="62">
        <f t="shared" si="765"/>
        <v>0</v>
      </c>
      <c r="AG361" s="62">
        <f t="shared" si="765"/>
        <v>0</v>
      </c>
      <c r="AH361" s="62">
        <f t="shared" si="765"/>
        <v>0</v>
      </c>
      <c r="AI361" s="62">
        <f t="shared" si="765"/>
        <v>0</v>
      </c>
      <c r="AJ361" s="62">
        <f t="shared" si="765"/>
        <v>0</v>
      </c>
      <c r="AK361" s="62">
        <f t="shared" si="765"/>
        <v>0</v>
      </c>
      <c r="AL361" s="62">
        <f t="shared" si="765"/>
        <v>0</v>
      </c>
    </row>
    <row r="362" spans="3:38" hidden="1" outlineLevel="1">
      <c r="C362" s="43" t="s">
        <v>114</v>
      </c>
      <c r="D362" s="3"/>
      <c r="E362" s="3"/>
      <c r="F362" s="47" t="s">
        <v>46</v>
      </c>
      <c r="G362" s="62">
        <f t="shared" si="725"/>
        <v>0</v>
      </c>
      <c r="H362" s="62">
        <f t="shared" ref="H362:AL362" si="766">SUM(H225:H227,H231:H232)</f>
        <v>0</v>
      </c>
      <c r="I362" s="62">
        <f t="shared" si="766"/>
        <v>0</v>
      </c>
      <c r="J362" s="62">
        <f t="shared" si="766"/>
        <v>0</v>
      </c>
      <c r="K362" s="62">
        <f t="shared" si="766"/>
        <v>0</v>
      </c>
      <c r="L362" s="62">
        <f t="shared" si="766"/>
        <v>0</v>
      </c>
      <c r="M362" s="62">
        <f t="shared" si="766"/>
        <v>0</v>
      </c>
      <c r="N362" s="62">
        <f t="shared" si="766"/>
        <v>0</v>
      </c>
      <c r="O362" s="62">
        <f t="shared" si="766"/>
        <v>0</v>
      </c>
      <c r="P362" s="62">
        <f t="shared" si="766"/>
        <v>0</v>
      </c>
      <c r="Q362" s="62">
        <f t="shared" si="766"/>
        <v>0</v>
      </c>
      <c r="R362" s="62">
        <f t="shared" si="766"/>
        <v>0</v>
      </c>
      <c r="S362" s="62">
        <f t="shared" si="766"/>
        <v>0</v>
      </c>
      <c r="T362" s="62">
        <f t="shared" si="766"/>
        <v>0</v>
      </c>
      <c r="U362" s="62">
        <f t="shared" si="766"/>
        <v>0</v>
      </c>
      <c r="V362" s="62">
        <f t="shared" si="766"/>
        <v>0</v>
      </c>
      <c r="W362" s="62">
        <f t="shared" si="766"/>
        <v>0</v>
      </c>
      <c r="X362" s="62">
        <f t="shared" si="766"/>
        <v>0</v>
      </c>
      <c r="Y362" s="62">
        <f t="shared" si="766"/>
        <v>0</v>
      </c>
      <c r="Z362" s="62">
        <f t="shared" si="766"/>
        <v>0</v>
      </c>
      <c r="AA362" s="62">
        <f t="shared" si="766"/>
        <v>0</v>
      </c>
      <c r="AB362" s="62">
        <f t="shared" si="766"/>
        <v>0</v>
      </c>
      <c r="AC362" s="62">
        <f t="shared" si="766"/>
        <v>0</v>
      </c>
      <c r="AD362" s="62">
        <f t="shared" si="766"/>
        <v>0</v>
      </c>
      <c r="AE362" s="62">
        <f t="shared" si="766"/>
        <v>0</v>
      </c>
      <c r="AF362" s="62">
        <f t="shared" si="766"/>
        <v>0</v>
      </c>
      <c r="AG362" s="62">
        <f t="shared" si="766"/>
        <v>0</v>
      </c>
      <c r="AH362" s="62">
        <f t="shared" si="766"/>
        <v>0</v>
      </c>
      <c r="AI362" s="62">
        <f t="shared" si="766"/>
        <v>0</v>
      </c>
      <c r="AJ362" s="62">
        <f t="shared" si="766"/>
        <v>0</v>
      </c>
      <c r="AK362" s="62">
        <f t="shared" si="766"/>
        <v>0</v>
      </c>
      <c r="AL362" s="62">
        <f t="shared" si="766"/>
        <v>0</v>
      </c>
    </row>
    <row r="363" spans="3:38" hidden="1" outlineLevel="1">
      <c r="C363" s="43" t="s">
        <v>111</v>
      </c>
      <c r="D363" s="3"/>
      <c r="E363" s="3"/>
      <c r="F363" s="47" t="s">
        <v>46</v>
      </c>
      <c r="G363" s="62">
        <f t="shared" si="725"/>
        <v>0</v>
      </c>
      <c r="H363" s="62">
        <f t="shared" ref="H363:AL363" si="767">-H329*($G$11*$Q$41)/1000000</f>
        <v>0</v>
      </c>
      <c r="I363" s="62">
        <f t="shared" si="767"/>
        <v>0</v>
      </c>
      <c r="J363" s="62">
        <f t="shared" si="767"/>
        <v>0</v>
      </c>
      <c r="K363" s="62">
        <f t="shared" si="767"/>
        <v>0</v>
      </c>
      <c r="L363" s="62">
        <f t="shared" si="767"/>
        <v>0</v>
      </c>
      <c r="M363" s="62">
        <f t="shared" si="767"/>
        <v>0</v>
      </c>
      <c r="N363" s="62">
        <f t="shared" si="767"/>
        <v>0</v>
      </c>
      <c r="O363" s="62">
        <f t="shared" si="767"/>
        <v>0</v>
      </c>
      <c r="P363" s="62">
        <f t="shared" si="767"/>
        <v>0</v>
      </c>
      <c r="Q363" s="62">
        <f t="shared" si="767"/>
        <v>0</v>
      </c>
      <c r="R363" s="62">
        <f t="shared" si="767"/>
        <v>0</v>
      </c>
      <c r="S363" s="62">
        <f t="shared" si="767"/>
        <v>0</v>
      </c>
      <c r="T363" s="62">
        <f t="shared" si="767"/>
        <v>0</v>
      </c>
      <c r="U363" s="62">
        <f t="shared" si="767"/>
        <v>0</v>
      </c>
      <c r="V363" s="62">
        <f t="shared" si="767"/>
        <v>0</v>
      </c>
      <c r="W363" s="62">
        <f t="shared" si="767"/>
        <v>0</v>
      </c>
      <c r="X363" s="62">
        <f t="shared" si="767"/>
        <v>0</v>
      </c>
      <c r="Y363" s="62">
        <f t="shared" si="767"/>
        <v>0</v>
      </c>
      <c r="Z363" s="62">
        <f t="shared" si="767"/>
        <v>0</v>
      </c>
      <c r="AA363" s="62">
        <f t="shared" si="767"/>
        <v>0</v>
      </c>
      <c r="AB363" s="62">
        <f t="shared" si="767"/>
        <v>0</v>
      </c>
      <c r="AC363" s="62">
        <f t="shared" si="767"/>
        <v>0</v>
      </c>
      <c r="AD363" s="62">
        <f t="shared" si="767"/>
        <v>0</v>
      </c>
      <c r="AE363" s="62">
        <f t="shared" si="767"/>
        <v>0</v>
      </c>
      <c r="AF363" s="62">
        <f t="shared" si="767"/>
        <v>0</v>
      </c>
      <c r="AG363" s="62">
        <f t="shared" si="767"/>
        <v>0</v>
      </c>
      <c r="AH363" s="62">
        <f t="shared" si="767"/>
        <v>0</v>
      </c>
      <c r="AI363" s="62">
        <f t="shared" si="767"/>
        <v>0</v>
      </c>
      <c r="AJ363" s="62">
        <f t="shared" si="767"/>
        <v>0</v>
      </c>
      <c r="AK363" s="62">
        <f t="shared" si="767"/>
        <v>0</v>
      </c>
      <c r="AL363" s="62">
        <f t="shared" si="767"/>
        <v>0</v>
      </c>
    </row>
    <row r="364" spans="3:38" hidden="1" outlineLevel="1">
      <c r="C364" s="43" t="s">
        <v>112</v>
      </c>
      <c r="D364" s="3"/>
      <c r="E364" s="3"/>
      <c r="F364" s="47" t="s">
        <v>46</v>
      </c>
      <c r="G364" s="62">
        <f t="shared" si="725"/>
        <v>0</v>
      </c>
      <c r="H364" s="62">
        <f>IFERROR(-H329/$G329*$Q$42,0)</f>
        <v>0</v>
      </c>
      <c r="I364" s="62">
        <f t="shared" ref="I364:AL364" si="768">IFERROR(-I329/$G329*$Q$42,0)</f>
        <v>0</v>
      </c>
      <c r="J364" s="62">
        <f t="shared" si="768"/>
        <v>0</v>
      </c>
      <c r="K364" s="62">
        <f t="shared" si="768"/>
        <v>0</v>
      </c>
      <c r="L364" s="62">
        <f t="shared" si="768"/>
        <v>0</v>
      </c>
      <c r="M364" s="62">
        <f t="shared" si="768"/>
        <v>0</v>
      </c>
      <c r="N364" s="62">
        <f t="shared" si="768"/>
        <v>0</v>
      </c>
      <c r="O364" s="62">
        <f t="shared" si="768"/>
        <v>0</v>
      </c>
      <c r="P364" s="62">
        <f t="shared" si="768"/>
        <v>0</v>
      </c>
      <c r="Q364" s="62">
        <f t="shared" si="768"/>
        <v>0</v>
      </c>
      <c r="R364" s="62">
        <f t="shared" si="768"/>
        <v>0</v>
      </c>
      <c r="S364" s="62">
        <f t="shared" si="768"/>
        <v>0</v>
      </c>
      <c r="T364" s="62">
        <f t="shared" si="768"/>
        <v>0</v>
      </c>
      <c r="U364" s="62">
        <f t="shared" si="768"/>
        <v>0</v>
      </c>
      <c r="V364" s="62">
        <f t="shared" si="768"/>
        <v>0</v>
      </c>
      <c r="W364" s="62">
        <f t="shared" si="768"/>
        <v>0</v>
      </c>
      <c r="X364" s="62">
        <f t="shared" si="768"/>
        <v>0</v>
      </c>
      <c r="Y364" s="62">
        <f t="shared" si="768"/>
        <v>0</v>
      </c>
      <c r="Z364" s="62">
        <f t="shared" si="768"/>
        <v>0</v>
      </c>
      <c r="AA364" s="62">
        <f t="shared" si="768"/>
        <v>0</v>
      </c>
      <c r="AB364" s="62">
        <f t="shared" si="768"/>
        <v>0</v>
      </c>
      <c r="AC364" s="62">
        <f t="shared" si="768"/>
        <v>0</v>
      </c>
      <c r="AD364" s="62">
        <f t="shared" si="768"/>
        <v>0</v>
      </c>
      <c r="AE364" s="62">
        <f t="shared" si="768"/>
        <v>0</v>
      </c>
      <c r="AF364" s="62">
        <f t="shared" si="768"/>
        <v>0</v>
      </c>
      <c r="AG364" s="62">
        <f t="shared" si="768"/>
        <v>0</v>
      </c>
      <c r="AH364" s="62">
        <f t="shared" si="768"/>
        <v>0</v>
      </c>
      <c r="AI364" s="62">
        <f t="shared" si="768"/>
        <v>0</v>
      </c>
      <c r="AJ364" s="62">
        <f t="shared" si="768"/>
        <v>0</v>
      </c>
      <c r="AK364" s="62">
        <f t="shared" si="768"/>
        <v>0</v>
      </c>
      <c r="AL364" s="62">
        <f t="shared" si="768"/>
        <v>0</v>
      </c>
    </row>
    <row r="365" spans="3:38" hidden="1" outlineLevel="1">
      <c r="C365" s="43" t="s">
        <v>113</v>
      </c>
      <c r="D365" s="3"/>
      <c r="E365" s="3"/>
      <c r="F365" s="47" t="s">
        <v>46</v>
      </c>
      <c r="G365" s="62">
        <f t="shared" si="725"/>
        <v>0</v>
      </c>
      <c r="H365" s="62">
        <f t="shared" ref="H365:AL365" si="769">-H331*($G$11*$Q$41)/1000000</f>
        <v>0</v>
      </c>
      <c r="I365" s="62">
        <f t="shared" si="769"/>
        <v>0</v>
      </c>
      <c r="J365" s="62">
        <f t="shared" si="769"/>
        <v>0</v>
      </c>
      <c r="K365" s="62">
        <f t="shared" si="769"/>
        <v>0</v>
      </c>
      <c r="L365" s="62">
        <f t="shared" si="769"/>
        <v>0</v>
      </c>
      <c r="M365" s="62">
        <f t="shared" si="769"/>
        <v>0</v>
      </c>
      <c r="N365" s="62">
        <f t="shared" si="769"/>
        <v>0</v>
      </c>
      <c r="O365" s="62">
        <f t="shared" si="769"/>
        <v>0</v>
      </c>
      <c r="P365" s="62">
        <f t="shared" si="769"/>
        <v>0</v>
      </c>
      <c r="Q365" s="62">
        <f t="shared" si="769"/>
        <v>0</v>
      </c>
      <c r="R365" s="62">
        <f t="shared" si="769"/>
        <v>0</v>
      </c>
      <c r="S365" s="62">
        <f t="shared" si="769"/>
        <v>0</v>
      </c>
      <c r="T365" s="62">
        <f t="shared" si="769"/>
        <v>0</v>
      </c>
      <c r="U365" s="62">
        <f t="shared" si="769"/>
        <v>0</v>
      </c>
      <c r="V365" s="62">
        <f t="shared" si="769"/>
        <v>0</v>
      </c>
      <c r="W365" s="62">
        <f t="shared" si="769"/>
        <v>0</v>
      </c>
      <c r="X365" s="62">
        <f t="shared" si="769"/>
        <v>0</v>
      </c>
      <c r="Y365" s="62">
        <f t="shared" si="769"/>
        <v>0</v>
      </c>
      <c r="Z365" s="62">
        <f t="shared" si="769"/>
        <v>0</v>
      </c>
      <c r="AA365" s="62">
        <f t="shared" si="769"/>
        <v>0</v>
      </c>
      <c r="AB365" s="62">
        <f t="shared" si="769"/>
        <v>0</v>
      </c>
      <c r="AC365" s="62">
        <f t="shared" si="769"/>
        <v>0</v>
      </c>
      <c r="AD365" s="62">
        <f t="shared" si="769"/>
        <v>0</v>
      </c>
      <c r="AE365" s="62">
        <f t="shared" si="769"/>
        <v>0</v>
      </c>
      <c r="AF365" s="62">
        <f t="shared" si="769"/>
        <v>0</v>
      </c>
      <c r="AG365" s="62">
        <f t="shared" si="769"/>
        <v>0</v>
      </c>
      <c r="AH365" s="62">
        <f t="shared" si="769"/>
        <v>0</v>
      </c>
      <c r="AI365" s="62">
        <f t="shared" si="769"/>
        <v>0</v>
      </c>
      <c r="AJ365" s="62">
        <f t="shared" si="769"/>
        <v>0</v>
      </c>
      <c r="AK365" s="62">
        <f t="shared" si="769"/>
        <v>0</v>
      </c>
      <c r="AL365" s="62">
        <f t="shared" si="769"/>
        <v>0</v>
      </c>
    </row>
    <row r="366" spans="3:38" hidden="1" outlineLevel="1">
      <c r="C366" s="43" t="s">
        <v>205</v>
      </c>
      <c r="D366" s="3"/>
      <c r="E366" s="3"/>
      <c r="F366" s="47" t="s">
        <v>46</v>
      </c>
      <c r="G366" s="62">
        <f t="shared" si="725"/>
        <v>0</v>
      </c>
      <c r="H366" s="62">
        <f>-H333</f>
        <v>0</v>
      </c>
      <c r="I366" s="62">
        <f t="shared" ref="I366:AL366" si="770">-I333</f>
        <v>0</v>
      </c>
      <c r="J366" s="62">
        <f t="shared" si="770"/>
        <v>0</v>
      </c>
      <c r="K366" s="62">
        <f t="shared" si="770"/>
        <v>0</v>
      </c>
      <c r="L366" s="62">
        <f t="shared" si="770"/>
        <v>0</v>
      </c>
      <c r="M366" s="62">
        <f t="shared" si="770"/>
        <v>0</v>
      </c>
      <c r="N366" s="62">
        <f t="shared" si="770"/>
        <v>0</v>
      </c>
      <c r="O366" s="62">
        <f t="shared" si="770"/>
        <v>0</v>
      </c>
      <c r="P366" s="62">
        <f t="shared" si="770"/>
        <v>0</v>
      </c>
      <c r="Q366" s="62">
        <f t="shared" si="770"/>
        <v>0</v>
      </c>
      <c r="R366" s="62">
        <f t="shared" si="770"/>
        <v>0</v>
      </c>
      <c r="S366" s="62">
        <f t="shared" si="770"/>
        <v>0</v>
      </c>
      <c r="T366" s="62">
        <f t="shared" si="770"/>
        <v>0</v>
      </c>
      <c r="U366" s="62">
        <f t="shared" si="770"/>
        <v>0</v>
      </c>
      <c r="V366" s="62">
        <f t="shared" si="770"/>
        <v>0</v>
      </c>
      <c r="W366" s="62">
        <f t="shared" si="770"/>
        <v>0</v>
      </c>
      <c r="X366" s="62">
        <f t="shared" si="770"/>
        <v>0</v>
      </c>
      <c r="Y366" s="62">
        <f t="shared" si="770"/>
        <v>0</v>
      </c>
      <c r="Z366" s="62">
        <f t="shared" si="770"/>
        <v>0</v>
      </c>
      <c r="AA366" s="62">
        <f t="shared" si="770"/>
        <v>0</v>
      </c>
      <c r="AB366" s="62">
        <f t="shared" si="770"/>
        <v>0</v>
      </c>
      <c r="AC366" s="62">
        <f t="shared" si="770"/>
        <v>0</v>
      </c>
      <c r="AD366" s="62">
        <f t="shared" si="770"/>
        <v>0</v>
      </c>
      <c r="AE366" s="62">
        <f t="shared" si="770"/>
        <v>0</v>
      </c>
      <c r="AF366" s="62">
        <f t="shared" si="770"/>
        <v>0</v>
      </c>
      <c r="AG366" s="62">
        <f t="shared" si="770"/>
        <v>0</v>
      </c>
      <c r="AH366" s="62">
        <f t="shared" si="770"/>
        <v>0</v>
      </c>
      <c r="AI366" s="62">
        <f t="shared" si="770"/>
        <v>0</v>
      </c>
      <c r="AJ366" s="62">
        <f t="shared" si="770"/>
        <v>0</v>
      </c>
      <c r="AK366" s="62">
        <f t="shared" si="770"/>
        <v>0</v>
      </c>
      <c r="AL366" s="62">
        <f t="shared" si="770"/>
        <v>0</v>
      </c>
    </row>
    <row r="367" spans="3:38" hidden="1" outlineLevel="1">
      <c r="C367" s="43" t="s">
        <v>122</v>
      </c>
      <c r="D367" s="3"/>
      <c r="E367" s="3"/>
      <c r="F367" s="47" t="s">
        <v>46</v>
      </c>
      <c r="G367" s="62">
        <f t="shared" si="725"/>
        <v>-0.5</v>
      </c>
      <c r="H367" s="62">
        <f t="shared" ref="H367:AL367" si="771">SUM(H351:H352)*$G$52</f>
        <v>0</v>
      </c>
      <c r="I367" s="62">
        <f t="shared" si="771"/>
        <v>0</v>
      </c>
      <c r="J367" s="62">
        <f t="shared" si="771"/>
        <v>0</v>
      </c>
      <c r="K367" s="62">
        <f t="shared" si="771"/>
        <v>0</v>
      </c>
      <c r="L367" s="62">
        <f t="shared" si="771"/>
        <v>0</v>
      </c>
      <c r="M367" s="62">
        <f t="shared" si="771"/>
        <v>0</v>
      </c>
      <c r="N367" s="62">
        <f t="shared" si="771"/>
        <v>-0.5</v>
      </c>
      <c r="O367" s="62">
        <f t="shared" si="771"/>
        <v>0</v>
      </c>
      <c r="P367" s="62">
        <f t="shared" si="771"/>
        <v>0</v>
      </c>
      <c r="Q367" s="62">
        <f t="shared" si="771"/>
        <v>0</v>
      </c>
      <c r="R367" s="62">
        <f t="shared" si="771"/>
        <v>0</v>
      </c>
      <c r="S367" s="62">
        <f t="shared" si="771"/>
        <v>0</v>
      </c>
      <c r="T367" s="62">
        <f t="shared" si="771"/>
        <v>0</v>
      </c>
      <c r="U367" s="62">
        <f t="shared" si="771"/>
        <v>0</v>
      </c>
      <c r="V367" s="62">
        <f t="shared" si="771"/>
        <v>0</v>
      </c>
      <c r="W367" s="62">
        <f t="shared" si="771"/>
        <v>0</v>
      </c>
      <c r="X367" s="62">
        <f t="shared" si="771"/>
        <v>0</v>
      </c>
      <c r="Y367" s="62">
        <f t="shared" si="771"/>
        <v>0</v>
      </c>
      <c r="Z367" s="62">
        <f t="shared" si="771"/>
        <v>0</v>
      </c>
      <c r="AA367" s="62">
        <f t="shared" si="771"/>
        <v>0</v>
      </c>
      <c r="AB367" s="62">
        <f t="shared" si="771"/>
        <v>0</v>
      </c>
      <c r="AC367" s="62">
        <f t="shared" si="771"/>
        <v>0</v>
      </c>
      <c r="AD367" s="62">
        <f t="shared" si="771"/>
        <v>0</v>
      </c>
      <c r="AE367" s="62">
        <f t="shared" si="771"/>
        <v>0</v>
      </c>
      <c r="AF367" s="62">
        <f t="shared" si="771"/>
        <v>0</v>
      </c>
      <c r="AG367" s="62">
        <f t="shared" si="771"/>
        <v>0</v>
      </c>
      <c r="AH367" s="62">
        <f t="shared" si="771"/>
        <v>0</v>
      </c>
      <c r="AI367" s="62">
        <f t="shared" si="771"/>
        <v>0</v>
      </c>
      <c r="AJ367" s="62">
        <f t="shared" si="771"/>
        <v>0</v>
      </c>
      <c r="AK367" s="62">
        <f t="shared" si="771"/>
        <v>0</v>
      </c>
      <c r="AL367" s="62">
        <f t="shared" si="771"/>
        <v>0</v>
      </c>
    </row>
    <row r="368" spans="3:38" hidden="1" outlineLevel="1">
      <c r="C368" s="65" t="s">
        <v>125</v>
      </c>
      <c r="D368" s="83"/>
      <c r="E368" s="83"/>
      <c r="F368" s="84" t="s">
        <v>46</v>
      </c>
      <c r="G368" s="85">
        <f t="shared" si="725"/>
        <v>-5.5</v>
      </c>
      <c r="H368" s="85">
        <f t="shared" ref="H368:AL368" si="772">SUM(H350:H352,H358:H367)</f>
        <v>0</v>
      </c>
      <c r="I368" s="85">
        <f t="shared" si="772"/>
        <v>0</v>
      </c>
      <c r="J368" s="85">
        <f t="shared" si="772"/>
        <v>0</v>
      </c>
      <c r="K368" s="85">
        <f t="shared" si="772"/>
        <v>0</v>
      </c>
      <c r="L368" s="85">
        <f t="shared" si="772"/>
        <v>0</v>
      </c>
      <c r="M368" s="85">
        <f t="shared" si="772"/>
        <v>0</v>
      </c>
      <c r="N368" s="85">
        <f t="shared" si="772"/>
        <v>-5.5</v>
      </c>
      <c r="O368" s="85">
        <f t="shared" si="772"/>
        <v>0</v>
      </c>
      <c r="P368" s="85">
        <f t="shared" si="772"/>
        <v>0</v>
      </c>
      <c r="Q368" s="85">
        <f t="shared" si="772"/>
        <v>0</v>
      </c>
      <c r="R368" s="85">
        <f t="shared" si="772"/>
        <v>0</v>
      </c>
      <c r="S368" s="85">
        <f t="shared" si="772"/>
        <v>0</v>
      </c>
      <c r="T368" s="85">
        <f t="shared" si="772"/>
        <v>0</v>
      </c>
      <c r="U368" s="85">
        <f t="shared" si="772"/>
        <v>0</v>
      </c>
      <c r="V368" s="85">
        <f t="shared" si="772"/>
        <v>0</v>
      </c>
      <c r="W368" s="85">
        <f t="shared" si="772"/>
        <v>0</v>
      </c>
      <c r="X368" s="85">
        <f t="shared" si="772"/>
        <v>0</v>
      </c>
      <c r="Y368" s="85">
        <f t="shared" si="772"/>
        <v>0</v>
      </c>
      <c r="Z368" s="85">
        <f t="shared" si="772"/>
        <v>0</v>
      </c>
      <c r="AA368" s="85">
        <f t="shared" si="772"/>
        <v>0</v>
      </c>
      <c r="AB368" s="85">
        <f t="shared" si="772"/>
        <v>0</v>
      </c>
      <c r="AC368" s="85">
        <f t="shared" si="772"/>
        <v>0</v>
      </c>
      <c r="AD368" s="85">
        <f t="shared" si="772"/>
        <v>0</v>
      </c>
      <c r="AE368" s="85">
        <f t="shared" si="772"/>
        <v>0</v>
      </c>
      <c r="AF368" s="85">
        <f t="shared" si="772"/>
        <v>0</v>
      </c>
      <c r="AG368" s="85">
        <f t="shared" si="772"/>
        <v>0</v>
      </c>
      <c r="AH368" s="85">
        <f t="shared" si="772"/>
        <v>0</v>
      </c>
      <c r="AI368" s="85">
        <f t="shared" si="772"/>
        <v>0</v>
      </c>
      <c r="AJ368" s="85">
        <f t="shared" si="772"/>
        <v>0</v>
      </c>
      <c r="AK368" s="85">
        <f t="shared" si="772"/>
        <v>0</v>
      </c>
      <c r="AL368" s="85">
        <f t="shared" si="772"/>
        <v>0</v>
      </c>
    </row>
    <row r="369" spans="2:38" hidden="1" outlineLevel="1">
      <c r="C369" s="65" t="s">
        <v>141</v>
      </c>
      <c r="D369" s="83"/>
      <c r="E369" s="83"/>
      <c r="F369" s="84" t="s">
        <v>142</v>
      </c>
      <c r="G369" s="85">
        <f>-IFERROR(SUMPRODUCT(H369:AL369,H346:AL346)/G346,0)</f>
        <v>0</v>
      </c>
      <c r="H369" s="85">
        <f t="shared" ref="H369:AL369" si="773">IFERROR(-SUM(H351:H352,H358:H367)/H346,0)*1000</f>
        <v>0</v>
      </c>
      <c r="I369" s="85">
        <f t="shared" si="773"/>
        <v>0</v>
      </c>
      <c r="J369" s="85">
        <f t="shared" si="773"/>
        <v>0</v>
      </c>
      <c r="K369" s="85">
        <f t="shared" si="773"/>
        <v>0</v>
      </c>
      <c r="L369" s="85">
        <f t="shared" si="773"/>
        <v>0</v>
      </c>
      <c r="M369" s="85">
        <f t="shared" si="773"/>
        <v>0</v>
      </c>
      <c r="N369" s="85">
        <f t="shared" si="773"/>
        <v>0</v>
      </c>
      <c r="O369" s="85">
        <f t="shared" si="773"/>
        <v>0</v>
      </c>
      <c r="P369" s="85">
        <f t="shared" si="773"/>
        <v>0</v>
      </c>
      <c r="Q369" s="85">
        <f t="shared" si="773"/>
        <v>0</v>
      </c>
      <c r="R369" s="85">
        <f t="shared" si="773"/>
        <v>0</v>
      </c>
      <c r="S369" s="85">
        <f t="shared" si="773"/>
        <v>0</v>
      </c>
      <c r="T369" s="85">
        <f t="shared" si="773"/>
        <v>0</v>
      </c>
      <c r="U369" s="85">
        <f t="shared" si="773"/>
        <v>0</v>
      </c>
      <c r="V369" s="85">
        <f t="shared" si="773"/>
        <v>0</v>
      </c>
      <c r="W369" s="85">
        <f t="shared" si="773"/>
        <v>0</v>
      </c>
      <c r="X369" s="85">
        <f t="shared" si="773"/>
        <v>0</v>
      </c>
      <c r="Y369" s="85">
        <f t="shared" si="773"/>
        <v>0</v>
      </c>
      <c r="Z369" s="85">
        <f t="shared" si="773"/>
        <v>0</v>
      </c>
      <c r="AA369" s="85">
        <f t="shared" si="773"/>
        <v>0</v>
      </c>
      <c r="AB369" s="85">
        <f t="shared" si="773"/>
        <v>0</v>
      </c>
      <c r="AC369" s="85">
        <f t="shared" si="773"/>
        <v>0</v>
      </c>
      <c r="AD369" s="85">
        <f t="shared" si="773"/>
        <v>0</v>
      </c>
      <c r="AE369" s="85">
        <f t="shared" si="773"/>
        <v>0</v>
      </c>
      <c r="AF369" s="85">
        <f t="shared" si="773"/>
        <v>0</v>
      </c>
      <c r="AG369" s="85">
        <f t="shared" si="773"/>
        <v>0</v>
      </c>
      <c r="AH369" s="85">
        <f t="shared" si="773"/>
        <v>0</v>
      </c>
      <c r="AI369" s="85">
        <f t="shared" si="773"/>
        <v>0</v>
      </c>
      <c r="AJ369" s="85">
        <f t="shared" si="773"/>
        <v>0</v>
      </c>
      <c r="AK369" s="85">
        <f t="shared" si="773"/>
        <v>0</v>
      </c>
      <c r="AL369" s="85">
        <f t="shared" si="773"/>
        <v>0</v>
      </c>
    </row>
    <row r="370" spans="2:38" hidden="1" outlineLevel="1">
      <c r="C370" s="65" t="s">
        <v>126</v>
      </c>
      <c r="D370" s="83"/>
      <c r="E370" s="83"/>
      <c r="F370" s="84" t="s">
        <v>46</v>
      </c>
      <c r="G370" s="86">
        <f>NPV($H$8,I368:AL368)+H368</f>
        <v>-4.10418468150145</v>
      </c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  <c r="AA370" s="73"/>
      <c r="AB370" s="73"/>
      <c r="AC370" s="73"/>
      <c r="AD370" s="73"/>
      <c r="AE370" s="73"/>
      <c r="AF370" s="73"/>
      <c r="AG370" s="73"/>
      <c r="AH370" s="73"/>
      <c r="AI370" s="73"/>
      <c r="AJ370" s="73"/>
      <c r="AK370" s="73"/>
      <c r="AL370" s="73"/>
    </row>
    <row r="371" spans="2:38" hidden="1" outlineLevel="1">
      <c r="C371" s="65" t="s">
        <v>190</v>
      </c>
      <c r="D371" s="83"/>
      <c r="E371" s="83"/>
      <c r="F371" s="84" t="s">
        <v>0</v>
      </c>
      <c r="G371" s="131" t="str">
        <f>IFERROR(IRR(H368:AL368),"na")</f>
        <v>na</v>
      </c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  <c r="AA371" s="73"/>
      <c r="AB371" s="73"/>
      <c r="AC371" s="73"/>
      <c r="AD371" s="73"/>
      <c r="AE371" s="73"/>
      <c r="AF371" s="73"/>
      <c r="AG371" s="73"/>
      <c r="AH371" s="73"/>
      <c r="AI371" s="73"/>
      <c r="AJ371" s="73"/>
      <c r="AK371" s="73"/>
      <c r="AL371" s="73"/>
    </row>
    <row r="372" spans="2:38" hidden="1" outlineLevel="1" collapsed="1">
      <c r="C372" s="59"/>
      <c r="D372" s="12"/>
      <c r="E372" s="12"/>
      <c r="F372" s="60"/>
      <c r="G372" s="72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  <c r="AB372" s="73"/>
      <c r="AC372" s="73"/>
      <c r="AD372" s="73"/>
      <c r="AE372" s="73"/>
      <c r="AF372" s="73"/>
      <c r="AG372" s="73"/>
      <c r="AH372" s="73"/>
      <c r="AI372" s="73"/>
      <c r="AJ372" s="73"/>
      <c r="AK372" s="73"/>
      <c r="AL372" s="73"/>
    </row>
    <row r="373" spans="2:38" collapsed="1"/>
    <row r="374" spans="2:38">
      <c r="B374" s="54" t="s">
        <v>79</v>
      </c>
      <c r="C374" s="54"/>
      <c r="D374" s="55"/>
      <c r="E374" s="56"/>
      <c r="F374" s="55"/>
    </row>
    <row r="375" spans="2:38" hidden="1" outlineLevel="1">
      <c r="C375" t="s">
        <v>12</v>
      </c>
    </row>
    <row r="376" spans="2:38" hidden="1" outlineLevel="1">
      <c r="C376" t="s">
        <v>10</v>
      </c>
    </row>
    <row r="377" spans="2:38" hidden="1" outlineLevel="1"/>
    <row r="378" spans="2:38" hidden="1" outlineLevel="1"/>
    <row r="379" spans="2:38" hidden="1" outlineLevel="1">
      <c r="C379" s="34" t="s">
        <v>13</v>
      </c>
      <c r="D379" s="41"/>
      <c r="F379" s="74" t="s">
        <v>1</v>
      </c>
      <c r="G379" s="75" t="s">
        <v>21</v>
      </c>
      <c r="H379" s="44">
        <f>H$6</f>
        <v>2020</v>
      </c>
      <c r="I379" s="44">
        <f t="shared" ref="I379:AL379" si="774">I$6</f>
        <v>2021</v>
      </c>
      <c r="J379" s="44">
        <f t="shared" si="774"/>
        <v>2022</v>
      </c>
      <c r="K379" s="44">
        <f t="shared" si="774"/>
        <v>2023</v>
      </c>
      <c r="L379" s="44">
        <f t="shared" si="774"/>
        <v>2024</v>
      </c>
      <c r="M379" s="44">
        <f t="shared" si="774"/>
        <v>2025</v>
      </c>
      <c r="N379" s="44">
        <f t="shared" si="774"/>
        <v>2026</v>
      </c>
      <c r="O379" s="44">
        <f t="shared" si="774"/>
        <v>2027</v>
      </c>
      <c r="P379" s="44">
        <f t="shared" si="774"/>
        <v>2028</v>
      </c>
      <c r="Q379" s="44">
        <f t="shared" si="774"/>
        <v>2029</v>
      </c>
      <c r="R379" s="44">
        <f t="shared" si="774"/>
        <v>2030</v>
      </c>
      <c r="S379" s="44">
        <f t="shared" si="774"/>
        <v>2031</v>
      </c>
      <c r="T379" s="44">
        <f t="shared" si="774"/>
        <v>2032</v>
      </c>
      <c r="U379" s="44">
        <f t="shared" si="774"/>
        <v>2033</v>
      </c>
      <c r="V379" s="44">
        <f t="shared" si="774"/>
        <v>2034</v>
      </c>
      <c r="W379" s="44">
        <f t="shared" si="774"/>
        <v>2035</v>
      </c>
      <c r="X379" s="44">
        <f t="shared" si="774"/>
        <v>2036</v>
      </c>
      <c r="Y379" s="44">
        <f t="shared" si="774"/>
        <v>2037</v>
      </c>
      <c r="Z379" s="44">
        <f t="shared" si="774"/>
        <v>2038</v>
      </c>
      <c r="AA379" s="44">
        <f t="shared" si="774"/>
        <v>2039</v>
      </c>
      <c r="AB379" s="44">
        <f t="shared" si="774"/>
        <v>2040</v>
      </c>
      <c r="AC379" s="44">
        <f t="shared" si="774"/>
        <v>2041</v>
      </c>
      <c r="AD379" s="44">
        <f t="shared" si="774"/>
        <v>2042</v>
      </c>
      <c r="AE379" s="44">
        <f t="shared" si="774"/>
        <v>2043</v>
      </c>
      <c r="AF379" s="44">
        <f t="shared" si="774"/>
        <v>2044</v>
      </c>
      <c r="AG379" s="44">
        <f t="shared" si="774"/>
        <v>2045</v>
      </c>
      <c r="AH379" s="44">
        <f t="shared" si="774"/>
        <v>2046</v>
      </c>
      <c r="AI379" s="44">
        <f t="shared" si="774"/>
        <v>2047</v>
      </c>
      <c r="AJ379" s="44">
        <f t="shared" si="774"/>
        <v>2048</v>
      </c>
      <c r="AK379" s="44">
        <f t="shared" si="774"/>
        <v>2049</v>
      </c>
      <c r="AL379" s="44">
        <f t="shared" si="774"/>
        <v>2050</v>
      </c>
    </row>
    <row r="380" spans="2:38" hidden="1" outlineLevel="1">
      <c r="C380" s="24" t="s">
        <v>14</v>
      </c>
      <c r="D380" s="3"/>
      <c r="E380" s="3"/>
      <c r="F380" s="47" t="s">
        <v>46</v>
      </c>
      <c r="G380" s="62">
        <f>SUM(H380:AL380)</f>
        <v>0</v>
      </c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</row>
    <row r="381" spans="2:38" hidden="1" outlineLevel="1">
      <c r="C381" s="24" t="s">
        <v>15</v>
      </c>
      <c r="D381" s="3"/>
      <c r="E381" s="3"/>
      <c r="F381" s="47" t="s">
        <v>46</v>
      </c>
      <c r="G381" s="62">
        <f>SUM(H381:AL381)</f>
        <v>0</v>
      </c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</row>
    <row r="382" spans="2:38" hidden="1" outlineLevel="1">
      <c r="C382" s="24" t="s">
        <v>56</v>
      </c>
      <c r="D382" s="3"/>
      <c r="E382" s="39">
        <f>$S$14</f>
        <v>2020</v>
      </c>
      <c r="F382" s="47" t="s">
        <v>46</v>
      </c>
      <c r="G382" s="28">
        <f>SUM(H382:AL382)</f>
        <v>0</v>
      </c>
      <c r="H382" s="28">
        <f t="shared" ref="H382:AL382" si="775">-IF(H379=$E382,$G$17,0)</f>
        <v>0</v>
      </c>
      <c r="I382" s="28">
        <f t="shared" ref="I382:Q382" si="776">-IF(I379=$E382,$G$17,0)</f>
        <v>0</v>
      </c>
      <c r="J382" s="28">
        <f t="shared" si="776"/>
        <v>0</v>
      </c>
      <c r="K382" s="28">
        <f t="shared" si="776"/>
        <v>0</v>
      </c>
      <c r="L382" s="28">
        <f t="shared" si="776"/>
        <v>0</v>
      </c>
      <c r="M382" s="28">
        <f t="shared" si="776"/>
        <v>0</v>
      </c>
      <c r="N382" s="28">
        <f t="shared" si="776"/>
        <v>0</v>
      </c>
      <c r="O382" s="28">
        <f t="shared" si="776"/>
        <v>0</v>
      </c>
      <c r="P382" s="28">
        <f t="shared" si="776"/>
        <v>0</v>
      </c>
      <c r="Q382" s="28">
        <f t="shared" si="776"/>
        <v>0</v>
      </c>
      <c r="R382" s="28">
        <f t="shared" si="775"/>
        <v>0</v>
      </c>
      <c r="S382" s="28">
        <f t="shared" si="775"/>
        <v>0</v>
      </c>
      <c r="T382" s="28">
        <f t="shared" si="775"/>
        <v>0</v>
      </c>
      <c r="U382" s="28">
        <f t="shared" si="775"/>
        <v>0</v>
      </c>
      <c r="V382" s="28">
        <f t="shared" si="775"/>
        <v>0</v>
      </c>
      <c r="W382" s="28">
        <f t="shared" si="775"/>
        <v>0</v>
      </c>
      <c r="X382" s="28">
        <f t="shared" si="775"/>
        <v>0</v>
      </c>
      <c r="Y382" s="28">
        <f t="shared" si="775"/>
        <v>0</v>
      </c>
      <c r="Z382" s="28">
        <f t="shared" si="775"/>
        <v>0</v>
      </c>
      <c r="AA382" s="28">
        <f t="shared" si="775"/>
        <v>0</v>
      </c>
      <c r="AB382" s="28">
        <f t="shared" si="775"/>
        <v>0</v>
      </c>
      <c r="AC382" s="28">
        <f t="shared" si="775"/>
        <v>0</v>
      </c>
      <c r="AD382" s="28">
        <f t="shared" si="775"/>
        <v>0</v>
      </c>
      <c r="AE382" s="28">
        <f t="shared" si="775"/>
        <v>0</v>
      </c>
      <c r="AF382" s="28">
        <f t="shared" si="775"/>
        <v>0</v>
      </c>
      <c r="AG382" s="28">
        <f t="shared" si="775"/>
        <v>0</v>
      </c>
      <c r="AH382" s="28">
        <f t="shared" si="775"/>
        <v>0</v>
      </c>
      <c r="AI382" s="28">
        <f t="shared" si="775"/>
        <v>0</v>
      </c>
      <c r="AJ382" s="28">
        <f t="shared" si="775"/>
        <v>0</v>
      </c>
      <c r="AK382" s="28">
        <f t="shared" si="775"/>
        <v>0</v>
      </c>
      <c r="AL382" s="28">
        <f t="shared" si="775"/>
        <v>0</v>
      </c>
    </row>
    <row r="383" spans="2:38" hidden="1" outlineLevel="1">
      <c r="C383" s="24" t="s">
        <v>51</v>
      </c>
      <c r="D383" s="3"/>
      <c r="E383" s="3"/>
      <c r="F383" s="47" t="s">
        <v>25</v>
      </c>
      <c r="G383" s="18">
        <f>SUM(H383:AL383)</f>
        <v>0</v>
      </c>
      <c r="H383" s="18">
        <f>IFERROR((($G$13*$S$17)/$S$18)*12*H384,0)</f>
        <v>0</v>
      </c>
      <c r="I383" s="18">
        <f t="shared" ref="I383:AL383" si="777">IFERROR((($G$13*$S$17)/$S$18)*12*I384,0)</f>
        <v>0</v>
      </c>
      <c r="J383" s="18">
        <f t="shared" si="777"/>
        <v>0</v>
      </c>
      <c r="K383" s="18">
        <f t="shared" si="777"/>
        <v>0</v>
      </c>
      <c r="L383" s="18">
        <f t="shared" si="777"/>
        <v>0</v>
      </c>
      <c r="M383" s="18">
        <f t="shared" si="777"/>
        <v>0</v>
      </c>
      <c r="N383" s="18">
        <f t="shared" si="777"/>
        <v>0</v>
      </c>
      <c r="O383" s="18">
        <f t="shared" si="777"/>
        <v>0</v>
      </c>
      <c r="P383" s="18">
        <f t="shared" si="777"/>
        <v>0</v>
      </c>
      <c r="Q383" s="18">
        <f t="shared" si="777"/>
        <v>0</v>
      </c>
      <c r="R383" s="18">
        <f t="shared" si="777"/>
        <v>0</v>
      </c>
      <c r="S383" s="18">
        <f t="shared" si="777"/>
        <v>0</v>
      </c>
      <c r="T383" s="18">
        <f t="shared" si="777"/>
        <v>0</v>
      </c>
      <c r="U383" s="18">
        <f t="shared" si="777"/>
        <v>0</v>
      </c>
      <c r="V383" s="18">
        <f t="shared" si="777"/>
        <v>0</v>
      </c>
      <c r="W383" s="18">
        <f t="shared" si="777"/>
        <v>0</v>
      </c>
      <c r="X383" s="18">
        <f t="shared" si="777"/>
        <v>0</v>
      </c>
      <c r="Y383" s="18">
        <f t="shared" si="777"/>
        <v>0</v>
      </c>
      <c r="Z383" s="18">
        <f t="shared" si="777"/>
        <v>0</v>
      </c>
      <c r="AA383" s="18">
        <f t="shared" si="777"/>
        <v>0</v>
      </c>
      <c r="AB383" s="18">
        <f t="shared" si="777"/>
        <v>0</v>
      </c>
      <c r="AC383" s="18">
        <f t="shared" si="777"/>
        <v>0</v>
      </c>
      <c r="AD383" s="18">
        <f t="shared" si="777"/>
        <v>0</v>
      </c>
      <c r="AE383" s="18">
        <f t="shared" si="777"/>
        <v>0</v>
      </c>
      <c r="AF383" s="18">
        <f t="shared" si="777"/>
        <v>0</v>
      </c>
      <c r="AG383" s="18">
        <f t="shared" si="777"/>
        <v>0</v>
      </c>
      <c r="AH383" s="18">
        <f t="shared" si="777"/>
        <v>0</v>
      </c>
      <c r="AI383" s="18">
        <f t="shared" si="777"/>
        <v>0</v>
      </c>
      <c r="AJ383" s="18">
        <f t="shared" si="777"/>
        <v>0</v>
      </c>
      <c r="AK383" s="18">
        <f t="shared" si="777"/>
        <v>0</v>
      </c>
      <c r="AL383" s="18">
        <f t="shared" si="777"/>
        <v>0</v>
      </c>
    </row>
    <row r="384" spans="2:38" hidden="1" outlineLevel="1">
      <c r="C384" s="43" t="s">
        <v>138</v>
      </c>
      <c r="D384" s="39" t="str">
        <f>$R$15</f>
        <v>Q1</v>
      </c>
      <c r="E384" s="39">
        <f>$S$15</f>
        <v>2020</v>
      </c>
      <c r="F384" s="47"/>
      <c r="G384" s="42"/>
      <c r="H384" s="42">
        <f>IF(H379=$E384,INDEX(Permanent!$E$2:$E$5,MATCH($D384,Permanent!$B$2:$B$5,FALSE)),IF(H379&gt;$E384,1,0))</f>
        <v>1</v>
      </c>
      <c r="I384" s="42">
        <f>IF(I379=$E384,INDEX(Permanent!$E$2:$E$5,MATCH($D384,Permanent!$B$2:$B$5,FALSE)),IF(I379&gt;$E384,1,0))</f>
        <v>1</v>
      </c>
      <c r="J384" s="42">
        <f>IF(J379=$E384,INDEX(Permanent!$E$2:$E$5,MATCH($D384,Permanent!$B$2:$B$5,FALSE)),IF(J379&gt;$E384,1,0))</f>
        <v>1</v>
      </c>
      <c r="K384" s="42">
        <f>IF(K379=$E384,INDEX(Permanent!$E$2:$E$5,MATCH($D384,Permanent!$B$2:$B$5,FALSE)),IF(K379&gt;$E384,1,0))</f>
        <v>1</v>
      </c>
      <c r="L384" s="42">
        <f>IF(L379=$E384,INDEX(Permanent!$E$2:$E$5,MATCH($D384,Permanent!$B$2:$B$5,FALSE)),IF(L379&gt;$E384,1,0))</f>
        <v>1</v>
      </c>
      <c r="M384" s="42">
        <f>IF(M379=$E384,INDEX(Permanent!$E$2:$E$5,MATCH($D384,Permanent!$B$2:$B$5,FALSE)),IF(M379&gt;$E384,1,0))</f>
        <v>1</v>
      </c>
      <c r="N384" s="42">
        <f>IF(N379=$E384,INDEX(Permanent!$E$2:$E$5,MATCH($D384,Permanent!$B$2:$B$5,FALSE)),IF(N379&gt;$E384,1,0))</f>
        <v>1</v>
      </c>
      <c r="O384" s="42">
        <f>IF(O379=$E384,INDEX(Permanent!$E$2:$E$5,MATCH($D384,Permanent!$B$2:$B$5,FALSE)),IF(O379&gt;$E384,1,0))</f>
        <v>1</v>
      </c>
      <c r="P384" s="42">
        <f>IF(P379=$E384,INDEX(Permanent!$E$2:$E$5,MATCH($D384,Permanent!$B$2:$B$5,FALSE)),IF(P379&gt;$E384,1,0))</f>
        <v>1</v>
      </c>
      <c r="Q384" s="42">
        <f>IF(Q379=$E384,INDEX(Permanent!$E$2:$E$5,MATCH($D384,Permanent!$B$2:$B$5,FALSE)),IF(Q379&gt;$E384,1,0))</f>
        <v>1</v>
      </c>
      <c r="R384" s="42">
        <f>IF(R379=$E384,INDEX(Permanent!$E$2:$E$5,MATCH($D384,Permanent!$B$2:$B$5,FALSE)),IF(R379&gt;$E384,1,0))</f>
        <v>1</v>
      </c>
      <c r="S384" s="42">
        <f>IF(S379=$E384,INDEX(Permanent!$E$2:$E$5,MATCH($D384,Permanent!$B$2:$B$5,FALSE)),IF(S379&gt;$E384,1,0))</f>
        <v>1</v>
      </c>
      <c r="T384" s="42">
        <f>IF(T379=$E384,INDEX(Permanent!$E$2:$E$5,MATCH($D384,Permanent!$B$2:$B$5,FALSE)),IF(T379&gt;$E384,1,0))</f>
        <v>1</v>
      </c>
      <c r="U384" s="42">
        <f>IF(U379=$E384,INDEX(Permanent!$E$2:$E$5,MATCH($D384,Permanent!$B$2:$B$5,FALSE)),IF(U379&gt;$E384,1,0))</f>
        <v>1</v>
      </c>
      <c r="V384" s="42">
        <f>IF(V379=$E384,INDEX(Permanent!$E$2:$E$5,MATCH($D384,Permanent!$B$2:$B$5,FALSE)),IF(V379&gt;$E384,1,0))</f>
        <v>1</v>
      </c>
      <c r="W384" s="42">
        <f>IF(W379=$E384,INDEX(Permanent!$E$2:$E$5,MATCH($D384,Permanent!$B$2:$B$5,FALSE)),IF(W379&gt;$E384,1,0))</f>
        <v>1</v>
      </c>
      <c r="X384" s="42">
        <f>IF(X379=$E384,INDEX(Permanent!$E$2:$E$5,MATCH($D384,Permanent!$B$2:$B$5,FALSE)),IF(X379&gt;$E384,1,0))</f>
        <v>1</v>
      </c>
      <c r="Y384" s="42">
        <f>IF(Y379=$E384,INDEX(Permanent!$E$2:$E$5,MATCH($D384,Permanent!$B$2:$B$5,FALSE)),IF(Y379&gt;$E384,1,0))</f>
        <v>1</v>
      </c>
      <c r="Z384" s="42">
        <f>IF(Z379=$E384,INDEX(Permanent!$E$2:$E$5,MATCH($D384,Permanent!$B$2:$B$5,FALSE)),IF(Z379&gt;$E384,1,0))</f>
        <v>1</v>
      </c>
      <c r="AA384" s="42">
        <f>IF(AA379=$E384,INDEX(Permanent!$E$2:$E$5,MATCH($D384,Permanent!$B$2:$B$5,FALSE)),IF(AA379&gt;$E384,1,0))</f>
        <v>1</v>
      </c>
      <c r="AB384" s="42">
        <f>IF(AB379=$E384,INDEX(Permanent!$E$2:$E$5,MATCH($D384,Permanent!$B$2:$B$5,FALSE)),IF(AB379&gt;$E384,1,0))</f>
        <v>1</v>
      </c>
      <c r="AC384" s="42">
        <f>IF(AC379=$E384,INDEX(Permanent!$E$2:$E$5,MATCH($D384,Permanent!$B$2:$B$5,FALSE)),IF(AC379&gt;$E384,1,0))</f>
        <v>1</v>
      </c>
      <c r="AD384" s="42">
        <f>IF(AD379=$E384,INDEX(Permanent!$E$2:$E$5,MATCH($D384,Permanent!$B$2:$B$5,FALSE)),IF(AD379&gt;$E384,1,0))</f>
        <v>1</v>
      </c>
      <c r="AE384" s="42">
        <f>IF(AE379=$E384,INDEX(Permanent!$E$2:$E$5,MATCH($D384,Permanent!$B$2:$B$5,FALSE)),IF(AE379&gt;$E384,1,0))</f>
        <v>1</v>
      </c>
      <c r="AF384" s="42">
        <f>IF(AF379=$E384,INDEX(Permanent!$E$2:$E$5,MATCH($D384,Permanent!$B$2:$B$5,FALSE)),IF(AF379&gt;$E384,1,0))</f>
        <v>1</v>
      </c>
      <c r="AG384" s="42">
        <f>IF(AG379=$E384,INDEX(Permanent!$E$2:$E$5,MATCH($D384,Permanent!$B$2:$B$5,FALSE)),IF(AG379&gt;$E384,1,0))</f>
        <v>1</v>
      </c>
      <c r="AH384" s="42">
        <f>IF(AH379=$E384,INDEX(Permanent!$E$2:$E$5,MATCH($D384,Permanent!$B$2:$B$5,FALSE)),IF(AH379&gt;$E384,1,0))</f>
        <v>1</v>
      </c>
      <c r="AI384" s="42">
        <f>IF(AI379=$E384,INDEX(Permanent!$E$2:$E$5,MATCH($D384,Permanent!$B$2:$B$5,FALSE)),IF(AI379&gt;$E384,1,0))</f>
        <v>1</v>
      </c>
      <c r="AJ384" s="42">
        <f>IF(AJ379=$E384,INDEX(Permanent!$E$2:$E$5,MATCH($D384,Permanent!$B$2:$B$5,FALSE)),IF(AJ379&gt;$E384,1,0))</f>
        <v>1</v>
      </c>
      <c r="AK384" s="42">
        <f>IF(AK379=$E384,INDEX(Permanent!$E$2:$E$5,MATCH($D384,Permanent!$B$2:$B$5,FALSE)),IF(AK379&gt;$E384,1,0))</f>
        <v>1</v>
      </c>
      <c r="AL384" s="42">
        <f>IF(AL379=$E384,INDEX(Permanent!$E$2:$E$5,MATCH($D384,Permanent!$B$2:$B$5,FALSE)),IF(AL379&gt;$E384,1,0))</f>
        <v>1</v>
      </c>
    </row>
    <row r="385" spans="3:38" hidden="1" outlineLevel="1">
      <c r="C385" s="43" t="s">
        <v>139</v>
      </c>
      <c r="D385" s="3"/>
      <c r="E385" s="3"/>
      <c r="F385" s="47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  <c r="AA385" s="42"/>
      <c r="AB385" s="42"/>
      <c r="AC385" s="42"/>
      <c r="AD385" s="42"/>
      <c r="AE385" s="42"/>
      <c r="AF385" s="42"/>
      <c r="AG385" s="42"/>
      <c r="AH385" s="42"/>
      <c r="AI385" s="42"/>
      <c r="AJ385" s="42"/>
      <c r="AK385" s="42"/>
      <c r="AL385" s="42"/>
    </row>
    <row r="386" spans="3:38" hidden="1" outlineLevel="1">
      <c r="C386" s="24" t="s">
        <v>16</v>
      </c>
      <c r="D386" s="3"/>
      <c r="E386" s="3"/>
      <c r="F386" s="47" t="s">
        <v>46</v>
      </c>
      <c r="G386" s="28">
        <f>SUM(H386:AL386)</f>
        <v>0</v>
      </c>
      <c r="H386" s="28">
        <f t="shared" ref="H386:AL386" si="778">-H383*($G$11*$S$19)/1000000</f>
        <v>0</v>
      </c>
      <c r="I386" s="28">
        <f t="shared" si="778"/>
        <v>0</v>
      </c>
      <c r="J386" s="28">
        <f t="shared" si="778"/>
        <v>0</v>
      </c>
      <c r="K386" s="28">
        <f t="shared" si="778"/>
        <v>0</v>
      </c>
      <c r="L386" s="28">
        <f t="shared" si="778"/>
        <v>0</v>
      </c>
      <c r="M386" s="28">
        <f t="shared" si="778"/>
        <v>0</v>
      </c>
      <c r="N386" s="28">
        <f t="shared" si="778"/>
        <v>0</v>
      </c>
      <c r="O386" s="28">
        <f t="shared" si="778"/>
        <v>0</v>
      </c>
      <c r="P386" s="28">
        <f t="shared" si="778"/>
        <v>0</v>
      </c>
      <c r="Q386" s="28">
        <f t="shared" si="778"/>
        <v>0</v>
      </c>
      <c r="R386" s="28">
        <f t="shared" si="778"/>
        <v>0</v>
      </c>
      <c r="S386" s="28">
        <f t="shared" si="778"/>
        <v>0</v>
      </c>
      <c r="T386" s="28">
        <f t="shared" si="778"/>
        <v>0</v>
      </c>
      <c r="U386" s="28">
        <f t="shared" si="778"/>
        <v>0</v>
      </c>
      <c r="V386" s="28">
        <f t="shared" si="778"/>
        <v>0</v>
      </c>
      <c r="W386" s="28">
        <f t="shared" si="778"/>
        <v>0</v>
      </c>
      <c r="X386" s="28">
        <f t="shared" si="778"/>
        <v>0</v>
      </c>
      <c r="Y386" s="28">
        <f t="shared" si="778"/>
        <v>0</v>
      </c>
      <c r="Z386" s="28">
        <f t="shared" si="778"/>
        <v>0</v>
      </c>
      <c r="AA386" s="28">
        <f t="shared" si="778"/>
        <v>0</v>
      </c>
      <c r="AB386" s="28">
        <f t="shared" si="778"/>
        <v>0</v>
      </c>
      <c r="AC386" s="28">
        <f t="shared" si="778"/>
        <v>0</v>
      </c>
      <c r="AD386" s="28">
        <f t="shared" si="778"/>
        <v>0</v>
      </c>
      <c r="AE386" s="28">
        <f t="shared" si="778"/>
        <v>0</v>
      </c>
      <c r="AF386" s="28">
        <f t="shared" si="778"/>
        <v>0</v>
      </c>
      <c r="AG386" s="28">
        <f t="shared" si="778"/>
        <v>0</v>
      </c>
      <c r="AH386" s="28">
        <f t="shared" si="778"/>
        <v>0</v>
      </c>
      <c r="AI386" s="28">
        <f t="shared" si="778"/>
        <v>0</v>
      </c>
      <c r="AJ386" s="28">
        <f t="shared" si="778"/>
        <v>0</v>
      </c>
      <c r="AK386" s="28">
        <f t="shared" si="778"/>
        <v>0</v>
      </c>
      <c r="AL386" s="28">
        <f t="shared" si="778"/>
        <v>0</v>
      </c>
    </row>
    <row r="387" spans="3:38" hidden="1" outlineLevel="1">
      <c r="C387" s="24" t="s">
        <v>57</v>
      </c>
      <c r="D387" s="39" t="str">
        <f>INDEX(Permanent!$B$2:$B$69,MATCH(D384&amp;" "&amp;E384,Permanent!$D$2:$D$69,FALSE)+$G$19)</f>
        <v>Q3</v>
      </c>
      <c r="E387" s="39">
        <f>ROUND(INDEX(Permanent!$C$2:$C$69,MATCH(D384&amp;" "&amp;E384,Permanent!$D$2:$D$69,FALSE)+$G$19),0)</f>
        <v>2020</v>
      </c>
      <c r="F387" s="47" t="s">
        <v>46</v>
      </c>
      <c r="G387" s="28">
        <f>-$G$18</f>
        <v>0</v>
      </c>
      <c r="H387" s="28">
        <f t="shared" ref="H387:AC387" si="779">H388/SUM($H388:$AC388)*$G387</f>
        <v>0</v>
      </c>
      <c r="I387" s="28">
        <f t="shared" ref="I387:Q387" si="780">I388/SUM($H388:$AC388)*$G387</f>
        <v>0</v>
      </c>
      <c r="J387" s="28">
        <f t="shared" si="780"/>
        <v>0</v>
      </c>
      <c r="K387" s="28">
        <f t="shared" si="780"/>
        <v>0</v>
      </c>
      <c r="L387" s="28">
        <f t="shared" si="780"/>
        <v>0</v>
      </c>
      <c r="M387" s="28">
        <f t="shared" si="780"/>
        <v>0</v>
      </c>
      <c r="N387" s="28">
        <f t="shared" si="780"/>
        <v>0</v>
      </c>
      <c r="O387" s="28">
        <f t="shared" si="780"/>
        <v>0</v>
      </c>
      <c r="P387" s="28">
        <f t="shared" si="780"/>
        <v>0</v>
      </c>
      <c r="Q387" s="28">
        <f t="shared" si="780"/>
        <v>0</v>
      </c>
      <c r="R387" s="28">
        <f t="shared" si="779"/>
        <v>0</v>
      </c>
      <c r="S387" s="28">
        <f t="shared" si="779"/>
        <v>0</v>
      </c>
      <c r="T387" s="28">
        <f t="shared" si="779"/>
        <v>0</v>
      </c>
      <c r="U387" s="28">
        <f t="shared" si="779"/>
        <v>0</v>
      </c>
      <c r="V387" s="28">
        <f t="shared" si="779"/>
        <v>0</v>
      </c>
      <c r="W387" s="28">
        <f t="shared" si="779"/>
        <v>0</v>
      </c>
      <c r="X387" s="28">
        <f t="shared" si="779"/>
        <v>0</v>
      </c>
      <c r="Y387" s="28">
        <f t="shared" si="779"/>
        <v>0</v>
      </c>
      <c r="Z387" s="28">
        <f t="shared" si="779"/>
        <v>0</v>
      </c>
      <c r="AA387" s="28">
        <f t="shared" si="779"/>
        <v>0</v>
      </c>
      <c r="AB387" s="28">
        <f t="shared" si="779"/>
        <v>0</v>
      </c>
      <c r="AC387" s="28">
        <f t="shared" si="779"/>
        <v>0</v>
      </c>
      <c r="AD387" s="28">
        <f t="shared" ref="AD387:AI387" si="781">AD388/SUM($H388:$AC388)*$G387</f>
        <v>0</v>
      </c>
      <c r="AE387" s="28">
        <f t="shared" si="781"/>
        <v>0</v>
      </c>
      <c r="AF387" s="28">
        <f t="shared" si="781"/>
        <v>0</v>
      </c>
      <c r="AG387" s="28">
        <f t="shared" si="781"/>
        <v>0</v>
      </c>
      <c r="AH387" s="28">
        <f t="shared" si="781"/>
        <v>0</v>
      </c>
      <c r="AI387" s="28">
        <f t="shared" si="781"/>
        <v>0</v>
      </c>
      <c r="AJ387" s="28">
        <f>AJ388/SUM($H388:$AC388)*$G387</f>
        <v>0</v>
      </c>
      <c r="AK387" s="28">
        <f>AK388/SUM($H388:$AC388)*$G387</f>
        <v>0</v>
      </c>
      <c r="AL387" s="28">
        <f>AL388/SUM($H388:$AC388)*$G387</f>
        <v>0</v>
      </c>
    </row>
    <row r="388" spans="3:38" hidden="1" outlineLevel="1">
      <c r="C388" s="43" t="s">
        <v>65</v>
      </c>
      <c r="D388" s="39" t="str">
        <f>INDEX(Permanent!$B$2:$B$69,MATCH(D384&amp;" "&amp;E384,Permanent!$D$2:$D$69,FALSE)-$G$19+$G$20+ROUND($S$18/3,0))</f>
        <v>Q3</v>
      </c>
      <c r="E388" s="39">
        <f>ROUND(INDEX(Permanent!$C$2:$C$69,MATCH(D384&amp;" "&amp;E384,Permanent!$D$2:$D$69,FALSE)-$G$19+$G$20+ROUNDDOWN($S$18/3,0)),0)</f>
        <v>2020</v>
      </c>
      <c r="F388" s="47"/>
      <c r="G388" s="42"/>
      <c r="H388" s="42">
        <f>IF(H379=$E387,INDEX(Permanent!$E$2:$E$5,MATCH($D387,Permanent!$B$2:$B$5,FALSE)),IF(AND(H379&gt;$E387,H379&lt;$E388),1,IF(H379=$E388,INDEX(Permanent!$F$2:$F$5,MATCH($D388,Permanent!$B$2:$B$5,FALSE)),0)))</f>
        <v>0.5</v>
      </c>
      <c r="I388" s="42">
        <f>IF(I379=$E387,INDEX(Permanent!$E$2:$E$5,MATCH($D387,Permanent!$B$2:$B$5,FALSE)),IF(AND(I379&gt;$E387,I379&lt;$E388),1,IF(I379=$E388,INDEX(Permanent!$F$2:$F$5,MATCH($D388,Permanent!$B$2:$B$5,FALSE)),0)))</f>
        <v>0</v>
      </c>
      <c r="J388" s="42">
        <f>IF(J379=$E387,INDEX(Permanent!$E$2:$E$5,MATCH($D387,Permanent!$B$2:$B$5,FALSE)),IF(AND(J379&gt;$E387,J379&lt;$E388),1,IF(J379=$E388,INDEX(Permanent!$F$2:$F$5,MATCH($D388,Permanent!$B$2:$B$5,FALSE)),0)))</f>
        <v>0</v>
      </c>
      <c r="K388" s="42">
        <f>IF(K379=$E387,INDEX(Permanent!$E$2:$E$5,MATCH($D387,Permanent!$B$2:$B$5,FALSE)),IF(AND(K379&gt;$E387,K379&lt;$E388),1,IF(K379=$E388,INDEX(Permanent!$F$2:$F$5,MATCH($D388,Permanent!$B$2:$B$5,FALSE)),0)))</f>
        <v>0</v>
      </c>
      <c r="L388" s="42">
        <f>IF(L379=$E387,INDEX(Permanent!$E$2:$E$5,MATCH($D387,Permanent!$B$2:$B$5,FALSE)),IF(AND(L379&gt;$E387,L379&lt;$E388),1,IF(L379=$E388,INDEX(Permanent!$F$2:$F$5,MATCH($D388,Permanent!$B$2:$B$5,FALSE)),0)))</f>
        <v>0</v>
      </c>
      <c r="M388" s="42">
        <f>IF(M379=$E387,INDEX(Permanent!$E$2:$E$5,MATCH($D387,Permanent!$B$2:$B$5,FALSE)),IF(AND(M379&gt;$E387,M379&lt;$E388),1,IF(M379=$E388,INDEX(Permanent!$F$2:$F$5,MATCH($D388,Permanent!$B$2:$B$5,FALSE)),0)))</f>
        <v>0</v>
      </c>
      <c r="N388" s="42">
        <f>IF(N379=$E387,INDEX(Permanent!$E$2:$E$5,MATCH($D387,Permanent!$B$2:$B$5,FALSE)),IF(AND(N379&gt;$E387,N379&lt;$E388),1,IF(N379=$E388,INDEX(Permanent!$F$2:$F$5,MATCH($D388,Permanent!$B$2:$B$5,FALSE)),0)))</f>
        <v>0</v>
      </c>
      <c r="O388" s="42">
        <f>IF(O379=$E387,INDEX(Permanent!$E$2:$E$5,MATCH($D387,Permanent!$B$2:$B$5,FALSE)),IF(AND(O379&gt;$E387,O379&lt;$E388),1,IF(O379=$E388,INDEX(Permanent!$F$2:$F$5,MATCH($D388,Permanent!$B$2:$B$5,FALSE)),0)))</f>
        <v>0</v>
      </c>
      <c r="P388" s="42">
        <f>IF(P379=$E387,INDEX(Permanent!$E$2:$E$5,MATCH($D387,Permanent!$B$2:$B$5,FALSE)),IF(AND(P379&gt;$E387,P379&lt;$E388),1,IF(P379=$E388,INDEX(Permanent!$F$2:$F$5,MATCH($D388,Permanent!$B$2:$B$5,FALSE)),0)))</f>
        <v>0</v>
      </c>
      <c r="Q388" s="42">
        <f>IF(Q379=$E387,INDEX(Permanent!$E$2:$E$5,MATCH($D387,Permanent!$B$2:$B$5,FALSE)),IF(AND(Q379&gt;$E387,Q379&lt;$E388),1,IF(Q379=$E388,INDEX(Permanent!$F$2:$F$5,MATCH($D388,Permanent!$B$2:$B$5,FALSE)),0)))</f>
        <v>0</v>
      </c>
      <c r="R388" s="42">
        <f>IF(R379=$E387,INDEX(Permanent!$E$2:$E$5,MATCH($D387,Permanent!$B$2:$B$5,FALSE)),IF(AND(R379&gt;$E387,R379&lt;$E388),1,IF(R379=$E388,INDEX(Permanent!$F$2:$F$5,MATCH($D388,Permanent!$B$2:$B$5,FALSE)),0)))</f>
        <v>0</v>
      </c>
      <c r="S388" s="42">
        <f>IF(S379=$E387,INDEX(Permanent!$E$2:$E$5,MATCH($D387,Permanent!$B$2:$B$5,FALSE)),IF(AND(S379&gt;$E387,S379&lt;$E388),1,IF(S379=$E388,INDEX(Permanent!$F$2:$F$5,MATCH($D388,Permanent!$B$2:$B$5,FALSE)),0)))</f>
        <v>0</v>
      </c>
      <c r="T388" s="42">
        <f>IF(T379=$E387,INDEX(Permanent!$E$2:$E$5,MATCH($D387,Permanent!$B$2:$B$5,FALSE)),IF(AND(T379&gt;$E387,T379&lt;$E388),1,IF(T379=$E388,INDEX(Permanent!$F$2:$F$5,MATCH($D388,Permanent!$B$2:$B$5,FALSE)),0)))</f>
        <v>0</v>
      </c>
      <c r="U388" s="42">
        <f>IF(U379=$E387,INDEX(Permanent!$E$2:$E$5,MATCH($D387,Permanent!$B$2:$B$5,FALSE)),IF(AND(U379&gt;$E387,U379&lt;$E388),1,IF(U379=$E388,INDEX(Permanent!$F$2:$F$5,MATCH($D388,Permanent!$B$2:$B$5,FALSE)),0)))</f>
        <v>0</v>
      </c>
      <c r="V388" s="42">
        <f>IF(V379=$E387,INDEX(Permanent!$E$2:$E$5,MATCH($D387,Permanent!$B$2:$B$5,FALSE)),IF(AND(V379&gt;$E387,V379&lt;$E388),1,IF(V379=$E388,INDEX(Permanent!$F$2:$F$5,MATCH($D388,Permanent!$B$2:$B$5,FALSE)),0)))</f>
        <v>0</v>
      </c>
      <c r="W388" s="42">
        <f>IF(W379=$E387,INDEX(Permanent!$E$2:$E$5,MATCH($D387,Permanent!$B$2:$B$5,FALSE)),IF(AND(W379&gt;$E387,W379&lt;$E388),1,IF(W379=$E388,INDEX(Permanent!$F$2:$F$5,MATCH($D388,Permanent!$B$2:$B$5,FALSE)),0)))</f>
        <v>0</v>
      </c>
      <c r="X388" s="42">
        <f>IF(X379=$E387,INDEX(Permanent!$E$2:$E$5,MATCH($D387,Permanent!$B$2:$B$5,FALSE)),IF(AND(X379&gt;$E387,X379&lt;$E388),1,IF(X379=$E388,INDEX(Permanent!$F$2:$F$5,MATCH($D388,Permanent!$B$2:$B$5,FALSE)),0)))</f>
        <v>0</v>
      </c>
      <c r="Y388" s="42">
        <f>IF(Y379=$E387,INDEX(Permanent!$E$2:$E$5,MATCH($D387,Permanent!$B$2:$B$5,FALSE)),IF(AND(Y379&gt;$E387,Y379&lt;$E388),1,IF(Y379=$E388,INDEX(Permanent!$F$2:$F$5,MATCH($D388,Permanent!$B$2:$B$5,FALSE)),0)))</f>
        <v>0</v>
      </c>
      <c r="Z388" s="42">
        <f>IF(Z379=$E387,INDEX(Permanent!$E$2:$E$5,MATCH($D387,Permanent!$B$2:$B$5,FALSE)),IF(AND(Z379&gt;$E387,Z379&lt;$E388),1,IF(Z379=$E388,INDEX(Permanent!$F$2:$F$5,MATCH($D388,Permanent!$B$2:$B$5,FALSE)),0)))</f>
        <v>0</v>
      </c>
      <c r="AA388" s="42">
        <f>IF(AA379=$E387,INDEX(Permanent!$E$2:$E$5,MATCH($D387,Permanent!$B$2:$B$5,FALSE)),IF(AND(AA379&gt;$E387,AA379&lt;$E388),1,IF(AA379=$E388,INDEX(Permanent!$F$2:$F$5,MATCH($D388,Permanent!$B$2:$B$5,FALSE)),0)))</f>
        <v>0</v>
      </c>
      <c r="AB388" s="42">
        <f>IF(AB379=$E387,INDEX(Permanent!$E$2:$E$5,MATCH($D387,Permanent!$B$2:$B$5,FALSE)),IF(AND(AB379&gt;$E387,AB379&lt;$E388),1,IF(AB379=$E388,INDEX(Permanent!$F$2:$F$5,MATCH($D388,Permanent!$B$2:$B$5,FALSE)),0)))</f>
        <v>0</v>
      </c>
      <c r="AC388" s="42">
        <f>IF(AC379=$E387,INDEX(Permanent!$E$2:$E$5,MATCH($D387,Permanent!$B$2:$B$5,FALSE)),IF(AND(AC379&gt;$E387,AC379&lt;$E388),1,IF(AC379=$E388,INDEX(Permanent!$F$2:$F$5,MATCH($D388,Permanent!$B$2:$B$5,FALSE)),0)))</f>
        <v>0</v>
      </c>
      <c r="AD388" s="42">
        <f>IF(AD379=$E387,INDEX(Permanent!$E$2:$E$5,MATCH($D387,Permanent!$B$2:$B$5,FALSE)),IF(AND(AD379&gt;$E387,AD379&lt;$E388),1,IF(AD379=$E388,INDEX(Permanent!$F$2:$F$5,MATCH($D388,Permanent!$B$2:$B$5,FALSE)),0)))</f>
        <v>0</v>
      </c>
      <c r="AE388" s="42">
        <f>IF(AE379=$E387,INDEX(Permanent!$E$2:$E$5,MATCH($D387,Permanent!$B$2:$B$5,FALSE)),IF(AND(AE379&gt;$E387,AE379&lt;$E388),1,IF(AE379=$E388,INDEX(Permanent!$F$2:$F$5,MATCH($D388,Permanent!$B$2:$B$5,FALSE)),0)))</f>
        <v>0</v>
      </c>
      <c r="AF388" s="42">
        <f>IF(AF379=$E387,INDEX(Permanent!$E$2:$E$5,MATCH($D387,Permanent!$B$2:$B$5,FALSE)),IF(AND(AF379&gt;$E387,AF379&lt;$E388),1,IF(AF379=$E388,INDEX(Permanent!$F$2:$F$5,MATCH($D388,Permanent!$B$2:$B$5,FALSE)),0)))</f>
        <v>0</v>
      </c>
      <c r="AG388" s="42">
        <f>IF(AG379=$E387,INDEX(Permanent!$E$2:$E$5,MATCH($D387,Permanent!$B$2:$B$5,FALSE)),IF(AND(AG379&gt;$E387,AG379&lt;$E388),1,IF(AG379=$E388,INDEX(Permanent!$F$2:$F$5,MATCH($D388,Permanent!$B$2:$B$5,FALSE)),0)))</f>
        <v>0</v>
      </c>
      <c r="AH388" s="42">
        <f>IF(AH379=$E387,INDEX(Permanent!$E$2:$E$5,MATCH($D387,Permanent!$B$2:$B$5,FALSE)),IF(AND(AH379&gt;$E387,AH379&lt;$E388),1,IF(AH379=$E388,INDEX(Permanent!$F$2:$F$5,MATCH($D388,Permanent!$B$2:$B$5,FALSE)),0)))</f>
        <v>0</v>
      </c>
      <c r="AI388" s="42">
        <f>IF(AI379=$E387,INDEX(Permanent!$E$2:$E$5,MATCH($D387,Permanent!$B$2:$B$5,FALSE)),IF(AND(AI379&gt;$E387,AI379&lt;$E388),1,IF(AI379=$E388,INDEX(Permanent!$F$2:$F$5,MATCH($D388,Permanent!$B$2:$B$5,FALSE)),0)))</f>
        <v>0</v>
      </c>
      <c r="AJ388" s="42">
        <f>IF(AJ379=$E387,INDEX(Permanent!$E$2:$E$5,MATCH($D387,Permanent!$B$2:$B$5,FALSE)),IF(AND(AJ379&gt;$E387,AJ379&lt;$E388),1,IF(AJ379=$E388,INDEX(Permanent!$F$2:$F$5,MATCH($D388,Permanent!$B$2:$B$5,FALSE)),0)))</f>
        <v>0</v>
      </c>
      <c r="AK388" s="42">
        <f>IF(AK379=$E387,INDEX(Permanent!$E$2:$E$5,MATCH($D387,Permanent!$B$2:$B$5,FALSE)),IF(AND(AK379&gt;$E387,AK379&lt;$E388),1,IF(AK379=$E388,INDEX(Permanent!$F$2:$F$5,MATCH($D388,Permanent!$B$2:$B$5,FALSE)),0)))</f>
        <v>0</v>
      </c>
      <c r="AL388" s="42">
        <f>IF(AL379=$E387,INDEX(Permanent!$E$2:$E$5,MATCH($D387,Permanent!$B$2:$B$5,FALSE)),IF(AND(AL379&gt;$E387,AL379&lt;$E388),1,IF(AL379=$E388,INDEX(Permanent!$F$2:$F$5,MATCH($D388,Permanent!$B$2:$B$5,FALSE)),0)))</f>
        <v>0</v>
      </c>
    </row>
    <row r="389" spans="3:38" collapsed="1"/>
    <row r="390" spans="3:38">
      <c r="C390" s="71" t="s">
        <v>131</v>
      </c>
    </row>
    <row r="391" spans="3:38" hidden="1" outlineLevel="1">
      <c r="C391" s="34" t="s">
        <v>116</v>
      </c>
      <c r="D391" s="41"/>
      <c r="F391" s="74" t="s">
        <v>1</v>
      </c>
      <c r="G391" s="75" t="s">
        <v>21</v>
      </c>
      <c r="H391" s="44">
        <f>H$6</f>
        <v>2020</v>
      </c>
      <c r="I391" s="44">
        <f t="shared" ref="I391:AL391" si="782">I$6</f>
        <v>2021</v>
      </c>
      <c r="J391" s="44">
        <f t="shared" si="782"/>
        <v>2022</v>
      </c>
      <c r="K391" s="44">
        <f t="shared" si="782"/>
        <v>2023</v>
      </c>
      <c r="L391" s="44">
        <f t="shared" si="782"/>
        <v>2024</v>
      </c>
      <c r="M391" s="44">
        <f t="shared" si="782"/>
        <v>2025</v>
      </c>
      <c r="N391" s="44">
        <f t="shared" si="782"/>
        <v>2026</v>
      </c>
      <c r="O391" s="44">
        <f t="shared" si="782"/>
        <v>2027</v>
      </c>
      <c r="P391" s="44">
        <f t="shared" si="782"/>
        <v>2028</v>
      </c>
      <c r="Q391" s="44">
        <f t="shared" si="782"/>
        <v>2029</v>
      </c>
      <c r="R391" s="44">
        <f t="shared" si="782"/>
        <v>2030</v>
      </c>
      <c r="S391" s="44">
        <f t="shared" si="782"/>
        <v>2031</v>
      </c>
      <c r="T391" s="44">
        <f t="shared" si="782"/>
        <v>2032</v>
      </c>
      <c r="U391" s="44">
        <f t="shared" si="782"/>
        <v>2033</v>
      </c>
      <c r="V391" s="44">
        <f t="shared" si="782"/>
        <v>2034</v>
      </c>
      <c r="W391" s="44">
        <f t="shared" si="782"/>
        <v>2035</v>
      </c>
      <c r="X391" s="44">
        <f t="shared" si="782"/>
        <v>2036</v>
      </c>
      <c r="Y391" s="44">
        <f t="shared" si="782"/>
        <v>2037</v>
      </c>
      <c r="Z391" s="44">
        <f t="shared" si="782"/>
        <v>2038</v>
      </c>
      <c r="AA391" s="44">
        <f t="shared" si="782"/>
        <v>2039</v>
      </c>
      <c r="AB391" s="44">
        <f t="shared" si="782"/>
        <v>2040</v>
      </c>
      <c r="AC391" s="44">
        <f t="shared" si="782"/>
        <v>2041</v>
      </c>
      <c r="AD391" s="44">
        <f t="shared" si="782"/>
        <v>2042</v>
      </c>
      <c r="AE391" s="44">
        <f t="shared" si="782"/>
        <v>2043</v>
      </c>
      <c r="AF391" s="44">
        <f t="shared" si="782"/>
        <v>2044</v>
      </c>
      <c r="AG391" s="44">
        <f t="shared" si="782"/>
        <v>2045</v>
      </c>
      <c r="AH391" s="44">
        <f t="shared" si="782"/>
        <v>2046</v>
      </c>
      <c r="AI391" s="44">
        <f t="shared" si="782"/>
        <v>2047</v>
      </c>
      <c r="AJ391" s="44">
        <f t="shared" si="782"/>
        <v>2048</v>
      </c>
      <c r="AK391" s="44">
        <f t="shared" si="782"/>
        <v>2049</v>
      </c>
      <c r="AL391" s="44">
        <f t="shared" si="782"/>
        <v>2050</v>
      </c>
    </row>
    <row r="392" spans="3:38" hidden="1" outlineLevel="1">
      <c r="C392" s="43" t="s">
        <v>83</v>
      </c>
      <c r="D392" s="39" t="str">
        <f>INDEX(Permanent!$B$2:$B$69,MATCH($D384&amp;" "&amp;$E384,Permanent!$D$2:$D$69,FALSE)+$O$25)</f>
        <v>Q1</v>
      </c>
      <c r="E392" s="39">
        <f>INDEX(Permanent!$C$2:$C$69,MATCH($D384&amp;" "&amp;$E384,Permanent!$D$2:$D$69,FALSE)+$O$25)</f>
        <v>2020</v>
      </c>
      <c r="F392" s="47" t="s">
        <v>25</v>
      </c>
      <c r="G392" s="18">
        <f>SUM(H392:AL392)</f>
        <v>0</v>
      </c>
      <c r="H392" s="18">
        <f>IFERROR(($Q$27/$Q$28)*12*H393,0)</f>
        <v>0</v>
      </c>
      <c r="I392" s="18">
        <f t="shared" ref="I392:AL392" si="783">IFERROR(($Q$27/$Q$28)*12*I393,0)</f>
        <v>0</v>
      </c>
      <c r="J392" s="18">
        <f t="shared" si="783"/>
        <v>0</v>
      </c>
      <c r="K392" s="18">
        <f t="shared" si="783"/>
        <v>0</v>
      </c>
      <c r="L392" s="18">
        <f t="shared" si="783"/>
        <v>0</v>
      </c>
      <c r="M392" s="18">
        <f t="shared" si="783"/>
        <v>0</v>
      </c>
      <c r="N392" s="18">
        <f t="shared" si="783"/>
        <v>0</v>
      </c>
      <c r="O392" s="18">
        <f t="shared" si="783"/>
        <v>0</v>
      </c>
      <c r="P392" s="18">
        <f t="shared" si="783"/>
        <v>0</v>
      </c>
      <c r="Q392" s="18">
        <f t="shared" si="783"/>
        <v>0</v>
      </c>
      <c r="R392" s="18">
        <f t="shared" si="783"/>
        <v>0</v>
      </c>
      <c r="S392" s="18">
        <f t="shared" si="783"/>
        <v>0</v>
      </c>
      <c r="T392" s="18">
        <f t="shared" si="783"/>
        <v>0</v>
      </c>
      <c r="U392" s="18">
        <f t="shared" si="783"/>
        <v>0</v>
      </c>
      <c r="V392" s="18">
        <f t="shared" si="783"/>
        <v>0</v>
      </c>
      <c r="W392" s="18">
        <f t="shared" si="783"/>
        <v>0</v>
      </c>
      <c r="X392" s="18">
        <f t="shared" si="783"/>
        <v>0</v>
      </c>
      <c r="Y392" s="18">
        <f t="shared" si="783"/>
        <v>0</v>
      </c>
      <c r="Z392" s="18">
        <f t="shared" si="783"/>
        <v>0</v>
      </c>
      <c r="AA392" s="18">
        <f t="shared" si="783"/>
        <v>0</v>
      </c>
      <c r="AB392" s="18">
        <f t="shared" si="783"/>
        <v>0</v>
      </c>
      <c r="AC392" s="18">
        <f t="shared" si="783"/>
        <v>0</v>
      </c>
      <c r="AD392" s="18">
        <f t="shared" si="783"/>
        <v>0</v>
      </c>
      <c r="AE392" s="18">
        <f t="shared" si="783"/>
        <v>0</v>
      </c>
      <c r="AF392" s="18">
        <f t="shared" si="783"/>
        <v>0</v>
      </c>
      <c r="AG392" s="18">
        <f t="shared" si="783"/>
        <v>0</v>
      </c>
      <c r="AH392" s="18">
        <f t="shared" si="783"/>
        <v>0</v>
      </c>
      <c r="AI392" s="18">
        <f t="shared" si="783"/>
        <v>0</v>
      </c>
      <c r="AJ392" s="18">
        <f t="shared" si="783"/>
        <v>0</v>
      </c>
      <c r="AK392" s="18">
        <f t="shared" si="783"/>
        <v>0</v>
      </c>
      <c r="AL392" s="18">
        <f t="shared" si="783"/>
        <v>0</v>
      </c>
    </row>
    <row r="393" spans="3:38" hidden="1" outlineLevel="1">
      <c r="C393" s="57" t="s">
        <v>60</v>
      </c>
      <c r="D393" s="3"/>
      <c r="E393" s="3"/>
      <c r="F393" s="47" t="s">
        <v>109</v>
      </c>
      <c r="G393" s="42"/>
      <c r="H393" s="42">
        <f>IF(H391=$E392,INDEX(Permanent!$E$2:$E$5,MATCH($D392,Permanent!$B$2:$B$5,FALSE)),IF(H391&gt;$E392,1,0))</f>
        <v>1</v>
      </c>
      <c r="I393" s="42">
        <f>IF(I391=$E392,INDEX(Permanent!$E$2:$E$5,MATCH($D392,Permanent!$B$2:$B$5,FALSE)),IF(I391&gt;$E392,1,0))</f>
        <v>1</v>
      </c>
      <c r="J393" s="42">
        <f>IF(J391=$E392,INDEX(Permanent!$E$2:$E$5,MATCH($D392,Permanent!$B$2:$B$5,FALSE)),IF(J391&gt;$E392,1,0))</f>
        <v>1</v>
      </c>
      <c r="K393" s="42">
        <f>IF(K391=$E392,INDEX(Permanent!$E$2:$E$5,MATCH($D392,Permanent!$B$2:$B$5,FALSE)),IF(K391&gt;$E392,1,0))</f>
        <v>1</v>
      </c>
      <c r="L393" s="42">
        <f>IF(L391=$E392,INDEX(Permanent!$E$2:$E$5,MATCH($D392,Permanent!$B$2:$B$5,FALSE)),IF(L391&gt;$E392,1,0))</f>
        <v>1</v>
      </c>
      <c r="M393" s="42">
        <f>IF(M391=$E392,INDEX(Permanent!$E$2:$E$5,MATCH($D392,Permanent!$B$2:$B$5,FALSE)),IF(M391&gt;$E392,1,0))</f>
        <v>1</v>
      </c>
      <c r="N393" s="42">
        <f>IF(N391=$E392,INDEX(Permanent!$E$2:$E$5,MATCH($D392,Permanent!$B$2:$B$5,FALSE)),IF(N391&gt;$E392,1,0))</f>
        <v>1</v>
      </c>
      <c r="O393" s="42">
        <f>IF(O391=$E392,INDEX(Permanent!$E$2:$E$5,MATCH($D392,Permanent!$B$2:$B$5,FALSE)),IF(O391&gt;$E392,1,0))</f>
        <v>1</v>
      </c>
      <c r="P393" s="42">
        <f>IF(P391=$E392,INDEX(Permanent!$E$2:$E$5,MATCH($D392,Permanent!$B$2:$B$5,FALSE)),IF(P391&gt;$E392,1,0))</f>
        <v>1</v>
      </c>
      <c r="Q393" s="42">
        <f>IF(Q391=$E392,INDEX(Permanent!$E$2:$E$5,MATCH($D392,Permanent!$B$2:$B$5,FALSE)),IF(Q391&gt;$E392,1,0))</f>
        <v>1</v>
      </c>
      <c r="R393" s="42">
        <f>IF(R391=$E392,INDEX(Permanent!$E$2:$E$5,MATCH($D392,Permanent!$B$2:$B$5,FALSE)),IF(R391&gt;$E392,1,0))</f>
        <v>1</v>
      </c>
      <c r="S393" s="42">
        <f>IF(S391=$E392,INDEX(Permanent!$E$2:$E$5,MATCH($D392,Permanent!$B$2:$B$5,FALSE)),IF(S391&gt;$E392,1,0))</f>
        <v>1</v>
      </c>
      <c r="T393" s="42">
        <f>IF(T391=$E392,INDEX(Permanent!$E$2:$E$5,MATCH($D392,Permanent!$B$2:$B$5,FALSE)),IF(T391&gt;$E392,1,0))</f>
        <v>1</v>
      </c>
      <c r="U393" s="42">
        <f>IF(U391=$E392,INDEX(Permanent!$E$2:$E$5,MATCH($D392,Permanent!$B$2:$B$5,FALSE)),IF(U391&gt;$E392,1,0))</f>
        <v>1</v>
      </c>
      <c r="V393" s="42">
        <f>IF(V391=$E392,INDEX(Permanent!$E$2:$E$5,MATCH($D392,Permanent!$B$2:$B$5,FALSE)),IF(V391&gt;$E392,1,0))</f>
        <v>1</v>
      </c>
      <c r="W393" s="42">
        <f>IF(W391=$E392,INDEX(Permanent!$E$2:$E$5,MATCH($D392,Permanent!$B$2:$B$5,FALSE)),IF(W391&gt;$E392,1,0))</f>
        <v>1</v>
      </c>
      <c r="X393" s="42">
        <f>IF(X391=$E392,INDEX(Permanent!$E$2:$E$5,MATCH($D392,Permanent!$B$2:$B$5,FALSE)),IF(X391&gt;$E392,1,0))</f>
        <v>1</v>
      </c>
      <c r="Y393" s="42">
        <f>IF(Y391=$E392,INDEX(Permanent!$E$2:$E$5,MATCH($D392,Permanent!$B$2:$B$5,FALSE)),IF(Y391&gt;$E392,1,0))</f>
        <v>1</v>
      </c>
      <c r="Z393" s="42">
        <f>IF(Z391=$E392,INDEX(Permanent!$E$2:$E$5,MATCH($D392,Permanent!$B$2:$B$5,FALSE)),IF(Z391&gt;$E392,1,0))</f>
        <v>1</v>
      </c>
      <c r="AA393" s="42">
        <f>IF(AA391=$E392,INDEX(Permanent!$E$2:$E$5,MATCH($D392,Permanent!$B$2:$B$5,FALSE)),IF(AA391&gt;$E392,1,0))</f>
        <v>1</v>
      </c>
      <c r="AB393" s="42">
        <f>IF(AB391=$E392,INDEX(Permanent!$E$2:$E$5,MATCH($D392,Permanent!$B$2:$B$5,FALSE)),IF(AB391&gt;$E392,1,0))</f>
        <v>1</v>
      </c>
      <c r="AC393" s="42">
        <f>IF(AC391=$E392,INDEX(Permanent!$E$2:$E$5,MATCH($D392,Permanent!$B$2:$B$5,FALSE)),IF(AC391&gt;$E392,1,0))</f>
        <v>1</v>
      </c>
      <c r="AD393" s="42">
        <f>IF(AD391=$E392,INDEX(Permanent!$E$2:$E$5,MATCH($D392,Permanent!$B$2:$B$5,FALSE)),IF(AD391&gt;$E392,1,0))</f>
        <v>1</v>
      </c>
      <c r="AE393" s="42">
        <f>IF(AE391=$E392,INDEX(Permanent!$E$2:$E$5,MATCH($D392,Permanent!$B$2:$B$5,FALSE)),IF(AE391&gt;$E392,1,0))</f>
        <v>1</v>
      </c>
      <c r="AF393" s="42">
        <f>IF(AF391=$E392,INDEX(Permanent!$E$2:$E$5,MATCH($D392,Permanent!$B$2:$B$5,FALSE)),IF(AF391&gt;$E392,1,0))</f>
        <v>1</v>
      </c>
      <c r="AG393" s="42">
        <f>IF(AG391=$E392,INDEX(Permanent!$E$2:$E$5,MATCH($D392,Permanent!$B$2:$B$5,FALSE)),IF(AG391&gt;$E392,1,0))</f>
        <v>1</v>
      </c>
      <c r="AH393" s="42">
        <f>IF(AH391=$E392,INDEX(Permanent!$E$2:$E$5,MATCH($D392,Permanent!$B$2:$B$5,FALSE)),IF(AH391&gt;$E392,1,0))</f>
        <v>1</v>
      </c>
      <c r="AI393" s="42">
        <f>IF(AI391=$E392,INDEX(Permanent!$E$2:$E$5,MATCH($D392,Permanent!$B$2:$B$5,FALSE)),IF(AI391&gt;$E392,1,0))</f>
        <v>1</v>
      </c>
      <c r="AJ393" s="42">
        <f>IF(AJ391=$E392,INDEX(Permanent!$E$2:$E$5,MATCH($D392,Permanent!$B$2:$B$5,FALSE)),IF(AJ391&gt;$E392,1,0))</f>
        <v>1</v>
      </c>
      <c r="AK393" s="42">
        <f>IF(AK391=$E392,INDEX(Permanent!$E$2:$E$5,MATCH($D392,Permanent!$B$2:$B$5,FALSE)),IF(AK391&gt;$E392,1,0))</f>
        <v>1</v>
      </c>
      <c r="AL393" s="42">
        <f>IF(AL391=$E392,INDEX(Permanent!$E$2:$E$5,MATCH($D392,Permanent!$B$2:$B$5,FALSE)),IF(AL391&gt;$E392,1,0))</f>
        <v>1</v>
      </c>
    </row>
    <row r="394" spans="3:38" hidden="1" outlineLevel="1">
      <c r="C394" s="43" t="s">
        <v>85</v>
      </c>
      <c r="D394" s="39" t="str">
        <f>INDEX(Permanent!$B$2:$B$69,MATCH(D392&amp;" "&amp;E392,Permanent!$D$2:$D$69,FALSE)+$O$36+ROUND($O$28/3,0))</f>
        <v>Q1</v>
      </c>
      <c r="E394" s="39">
        <f>INDEX(Permanent!$C$2:$C$69,MATCH(D392&amp;" "&amp;E392,Permanent!$D$2:$D$69,FALSE)+$O$36+ROUND($O$28/3,0))</f>
        <v>2020</v>
      </c>
      <c r="F394" s="47" t="s">
        <v>25</v>
      </c>
      <c r="G394" s="18">
        <f>SUM(H394:AL394)</f>
        <v>0</v>
      </c>
      <c r="H394" s="18">
        <f>IFERROR(($Q$38/$Q$39)*12*H395,0)</f>
        <v>0</v>
      </c>
      <c r="I394" s="18">
        <f t="shared" ref="I394:AL394" si="784">IFERROR(($Q$38/$Q$39)*12*I395,0)</f>
        <v>0</v>
      </c>
      <c r="J394" s="18">
        <f t="shared" si="784"/>
        <v>0</v>
      </c>
      <c r="K394" s="18">
        <f t="shared" si="784"/>
        <v>0</v>
      </c>
      <c r="L394" s="18">
        <f t="shared" si="784"/>
        <v>0</v>
      </c>
      <c r="M394" s="18">
        <f t="shared" si="784"/>
        <v>0</v>
      </c>
      <c r="N394" s="18">
        <f t="shared" si="784"/>
        <v>0</v>
      </c>
      <c r="O394" s="18">
        <f t="shared" si="784"/>
        <v>0</v>
      </c>
      <c r="P394" s="18">
        <f t="shared" si="784"/>
        <v>0</v>
      </c>
      <c r="Q394" s="18">
        <f t="shared" si="784"/>
        <v>0</v>
      </c>
      <c r="R394" s="18">
        <f t="shared" si="784"/>
        <v>0</v>
      </c>
      <c r="S394" s="18">
        <f t="shared" si="784"/>
        <v>0</v>
      </c>
      <c r="T394" s="18">
        <f t="shared" si="784"/>
        <v>0</v>
      </c>
      <c r="U394" s="18">
        <f t="shared" si="784"/>
        <v>0</v>
      </c>
      <c r="V394" s="18">
        <f t="shared" si="784"/>
        <v>0</v>
      </c>
      <c r="W394" s="18">
        <f t="shared" si="784"/>
        <v>0</v>
      </c>
      <c r="X394" s="18">
        <f t="shared" si="784"/>
        <v>0</v>
      </c>
      <c r="Y394" s="18">
        <f t="shared" si="784"/>
        <v>0</v>
      </c>
      <c r="Z394" s="18">
        <f t="shared" si="784"/>
        <v>0</v>
      </c>
      <c r="AA394" s="18">
        <f t="shared" si="784"/>
        <v>0</v>
      </c>
      <c r="AB394" s="18">
        <f t="shared" si="784"/>
        <v>0</v>
      </c>
      <c r="AC394" s="18">
        <f t="shared" si="784"/>
        <v>0</v>
      </c>
      <c r="AD394" s="18">
        <f t="shared" si="784"/>
        <v>0</v>
      </c>
      <c r="AE394" s="18">
        <f t="shared" si="784"/>
        <v>0</v>
      </c>
      <c r="AF394" s="18">
        <f t="shared" si="784"/>
        <v>0</v>
      </c>
      <c r="AG394" s="18">
        <f t="shared" si="784"/>
        <v>0</v>
      </c>
      <c r="AH394" s="18">
        <f t="shared" si="784"/>
        <v>0</v>
      </c>
      <c r="AI394" s="18">
        <f t="shared" si="784"/>
        <v>0</v>
      </c>
      <c r="AJ394" s="18">
        <f t="shared" si="784"/>
        <v>0</v>
      </c>
      <c r="AK394" s="18">
        <f t="shared" si="784"/>
        <v>0</v>
      </c>
      <c r="AL394" s="18">
        <f t="shared" si="784"/>
        <v>0</v>
      </c>
    </row>
    <row r="395" spans="3:38" hidden="1" outlineLevel="1">
      <c r="C395" s="57" t="s">
        <v>60</v>
      </c>
      <c r="D395" s="3"/>
      <c r="E395" s="3"/>
      <c r="F395" s="47" t="s">
        <v>109</v>
      </c>
      <c r="G395" s="42"/>
      <c r="H395" s="42">
        <f>IF(H391=$E394,INDEX(Permanent!$E$2:$E$5,MATCH($D394,Permanent!$B$2:$B$5,FALSE)),IF(H391&gt;$E394,1,0))</f>
        <v>1</v>
      </c>
      <c r="I395" s="42">
        <f>IF(I391=$E394,INDEX(Permanent!$E$2:$E$5,MATCH($D394,Permanent!$B$2:$B$5,FALSE)),IF(I391&gt;$E394,1,0))</f>
        <v>1</v>
      </c>
      <c r="J395" s="42">
        <f>IF(J391=$E394,INDEX(Permanent!$E$2:$E$5,MATCH($D394,Permanent!$B$2:$B$5,FALSE)),IF(J391&gt;$E394,1,0))</f>
        <v>1</v>
      </c>
      <c r="K395" s="42">
        <f>IF(K391=$E394,INDEX(Permanent!$E$2:$E$5,MATCH($D394,Permanent!$B$2:$B$5,FALSE)),IF(K391&gt;$E394,1,0))</f>
        <v>1</v>
      </c>
      <c r="L395" s="42">
        <f>IF(L391=$E394,INDEX(Permanent!$E$2:$E$5,MATCH($D394,Permanent!$B$2:$B$5,FALSE)),IF(L391&gt;$E394,1,0))</f>
        <v>1</v>
      </c>
      <c r="M395" s="42">
        <f>IF(M391=$E394,INDEX(Permanent!$E$2:$E$5,MATCH($D394,Permanent!$B$2:$B$5,FALSE)),IF(M391&gt;$E394,1,0))</f>
        <v>1</v>
      </c>
      <c r="N395" s="42">
        <f>IF(N391=$E394,INDEX(Permanent!$E$2:$E$5,MATCH($D394,Permanent!$B$2:$B$5,FALSE)),IF(N391&gt;$E394,1,0))</f>
        <v>1</v>
      </c>
      <c r="O395" s="42">
        <f>IF(O391=$E394,INDEX(Permanent!$E$2:$E$5,MATCH($D394,Permanent!$B$2:$B$5,FALSE)),IF(O391&gt;$E394,1,0))</f>
        <v>1</v>
      </c>
      <c r="P395" s="42">
        <f>IF(P391=$E394,INDEX(Permanent!$E$2:$E$5,MATCH($D394,Permanent!$B$2:$B$5,FALSE)),IF(P391&gt;$E394,1,0))</f>
        <v>1</v>
      </c>
      <c r="Q395" s="42">
        <f>IF(Q391=$E394,INDEX(Permanent!$E$2:$E$5,MATCH($D394,Permanent!$B$2:$B$5,FALSE)),IF(Q391&gt;$E394,1,0))</f>
        <v>1</v>
      </c>
      <c r="R395" s="42">
        <f>IF(R391=$E394,INDEX(Permanent!$E$2:$E$5,MATCH($D394,Permanent!$B$2:$B$5,FALSE)),IF(R391&gt;$E394,1,0))</f>
        <v>1</v>
      </c>
      <c r="S395" s="42">
        <f>IF(S391=$E394,INDEX(Permanent!$E$2:$E$5,MATCH($D394,Permanent!$B$2:$B$5,FALSE)),IF(S391&gt;$E394,1,0))</f>
        <v>1</v>
      </c>
      <c r="T395" s="42">
        <f>IF(T391=$E394,INDEX(Permanent!$E$2:$E$5,MATCH($D394,Permanent!$B$2:$B$5,FALSE)),IF(T391&gt;$E394,1,0))</f>
        <v>1</v>
      </c>
      <c r="U395" s="42">
        <f>IF(U391=$E394,INDEX(Permanent!$E$2:$E$5,MATCH($D394,Permanent!$B$2:$B$5,FALSE)),IF(U391&gt;$E394,1,0))</f>
        <v>1</v>
      </c>
      <c r="V395" s="42">
        <f>IF(V391=$E394,INDEX(Permanent!$E$2:$E$5,MATCH($D394,Permanent!$B$2:$B$5,FALSE)),IF(V391&gt;$E394,1,0))</f>
        <v>1</v>
      </c>
      <c r="W395" s="42">
        <f>IF(W391=$E394,INDEX(Permanent!$E$2:$E$5,MATCH($D394,Permanent!$B$2:$B$5,FALSE)),IF(W391&gt;$E394,1,0))</f>
        <v>1</v>
      </c>
      <c r="X395" s="42">
        <f>IF(X391=$E394,INDEX(Permanent!$E$2:$E$5,MATCH($D394,Permanent!$B$2:$B$5,FALSE)),IF(X391&gt;$E394,1,0))</f>
        <v>1</v>
      </c>
      <c r="Y395" s="42">
        <f>IF(Y391=$E394,INDEX(Permanent!$E$2:$E$5,MATCH($D394,Permanent!$B$2:$B$5,FALSE)),IF(Y391&gt;$E394,1,0))</f>
        <v>1</v>
      </c>
      <c r="Z395" s="42">
        <f>IF(Z391=$E394,INDEX(Permanent!$E$2:$E$5,MATCH($D394,Permanent!$B$2:$B$5,FALSE)),IF(Z391&gt;$E394,1,0))</f>
        <v>1</v>
      </c>
      <c r="AA395" s="42">
        <f>IF(AA391=$E394,INDEX(Permanent!$E$2:$E$5,MATCH($D394,Permanent!$B$2:$B$5,FALSE)),IF(AA391&gt;$E394,1,0))</f>
        <v>1</v>
      </c>
      <c r="AB395" s="42">
        <f>IF(AB391=$E394,INDEX(Permanent!$E$2:$E$5,MATCH($D394,Permanent!$B$2:$B$5,FALSE)),IF(AB391&gt;$E394,1,0))</f>
        <v>1</v>
      </c>
      <c r="AC395" s="42">
        <f>IF(AC391=$E394,INDEX(Permanent!$E$2:$E$5,MATCH($D394,Permanent!$B$2:$B$5,FALSE)),IF(AC391&gt;$E394,1,0))</f>
        <v>1</v>
      </c>
      <c r="AD395" s="42">
        <f>IF(AD391=$E394,INDEX(Permanent!$E$2:$E$5,MATCH($D394,Permanent!$B$2:$B$5,FALSE)),IF(AD391&gt;$E394,1,0))</f>
        <v>1</v>
      </c>
      <c r="AE395" s="42">
        <f>IF(AE391=$E394,INDEX(Permanent!$E$2:$E$5,MATCH($D394,Permanent!$B$2:$B$5,FALSE)),IF(AE391&gt;$E394,1,0))</f>
        <v>1</v>
      </c>
      <c r="AF395" s="42">
        <f>IF(AF391=$E394,INDEX(Permanent!$E$2:$E$5,MATCH($D394,Permanent!$B$2:$B$5,FALSE)),IF(AF391&gt;$E394,1,0))</f>
        <v>1</v>
      </c>
      <c r="AG395" s="42">
        <f>IF(AG391=$E394,INDEX(Permanent!$E$2:$E$5,MATCH($D394,Permanent!$B$2:$B$5,FALSE)),IF(AG391&gt;$E394,1,0))</f>
        <v>1</v>
      </c>
      <c r="AH395" s="42">
        <f>IF(AH391=$E394,INDEX(Permanent!$E$2:$E$5,MATCH($D394,Permanent!$B$2:$B$5,FALSE)),IF(AH391&gt;$E394,1,0))</f>
        <v>1</v>
      </c>
      <c r="AI395" s="42">
        <f>IF(AI391=$E394,INDEX(Permanent!$E$2:$E$5,MATCH($D394,Permanent!$B$2:$B$5,FALSE)),IF(AI391&gt;$E394,1,0))</f>
        <v>1</v>
      </c>
      <c r="AJ395" s="42">
        <f>IF(AJ391=$E394,INDEX(Permanent!$E$2:$E$5,MATCH($D394,Permanent!$B$2:$B$5,FALSE)),IF(AJ391&gt;$E394,1,0))</f>
        <v>1</v>
      </c>
      <c r="AK395" s="42">
        <f>IF(AK391=$E394,INDEX(Permanent!$E$2:$E$5,MATCH($D394,Permanent!$B$2:$B$5,FALSE)),IF(AK391&gt;$E394,1,0))</f>
        <v>1</v>
      </c>
      <c r="AL395" s="42">
        <f>IF(AL391=$E394,INDEX(Permanent!$E$2:$E$5,MATCH($D394,Permanent!$B$2:$B$5,FALSE)),IF(AL391&gt;$E394,1,0))</f>
        <v>1</v>
      </c>
    </row>
    <row r="396" spans="3:38" hidden="1" outlineLevel="1">
      <c r="C396" s="43" t="s">
        <v>203</v>
      </c>
      <c r="D396" s="3"/>
      <c r="E396" s="3"/>
      <c r="F396" s="47" t="s">
        <v>46</v>
      </c>
      <c r="G396" s="18">
        <f>SUM(H396:AL396)</f>
        <v>0</v>
      </c>
      <c r="H396" s="62">
        <f>IFERROR(H397/$G397*$O$33,0)</f>
        <v>0</v>
      </c>
      <c r="I396" s="62">
        <f t="shared" ref="I396" si="785">IFERROR(I397/$G397*$O$33,0)</f>
        <v>0</v>
      </c>
      <c r="J396" s="62">
        <f t="shared" ref="J396" si="786">IFERROR(J397/$G397*$O$33,0)</f>
        <v>0</v>
      </c>
      <c r="K396" s="62">
        <f t="shared" ref="K396" si="787">IFERROR(K397/$G397*$O$33,0)</f>
        <v>0</v>
      </c>
      <c r="L396" s="62">
        <f t="shared" ref="L396" si="788">IFERROR(L397/$G397*$O$33,0)</f>
        <v>0</v>
      </c>
      <c r="M396" s="62">
        <f t="shared" ref="M396" si="789">IFERROR(M397/$G397*$O$33,0)</f>
        <v>0</v>
      </c>
      <c r="N396" s="62">
        <f t="shared" ref="N396" si="790">IFERROR(N397/$G397*$O$33,0)</f>
        <v>0</v>
      </c>
      <c r="O396" s="62">
        <f t="shared" ref="O396" si="791">IFERROR(O397/$G397*$O$33,0)</f>
        <v>0</v>
      </c>
      <c r="P396" s="62">
        <f t="shared" ref="P396" si="792">IFERROR(P397/$G397*$O$33,0)</f>
        <v>0</v>
      </c>
      <c r="Q396" s="62">
        <f t="shared" ref="Q396" si="793">IFERROR(Q397/$G397*$O$33,0)</f>
        <v>0</v>
      </c>
      <c r="R396" s="62">
        <f t="shared" ref="R396" si="794">IFERROR(R397/$G397*$O$33,0)</f>
        <v>0</v>
      </c>
      <c r="S396" s="62">
        <f t="shared" ref="S396" si="795">IFERROR(S397/$G397*$O$33,0)</f>
        <v>0</v>
      </c>
      <c r="T396" s="62">
        <f t="shared" ref="T396" si="796">IFERROR(T397/$G397*$O$33,0)</f>
        <v>0</v>
      </c>
      <c r="U396" s="62">
        <f t="shared" ref="U396" si="797">IFERROR(U397/$G397*$O$33,0)</f>
        <v>0</v>
      </c>
      <c r="V396" s="62">
        <f t="shared" ref="V396" si="798">IFERROR(V397/$G397*$O$33,0)</f>
        <v>0</v>
      </c>
      <c r="W396" s="62">
        <f t="shared" ref="W396" si="799">IFERROR(W397/$G397*$O$33,0)</f>
        <v>0</v>
      </c>
      <c r="X396" s="62">
        <f t="shared" ref="X396" si="800">IFERROR(X397/$G397*$O$33,0)</f>
        <v>0</v>
      </c>
      <c r="Y396" s="62">
        <f t="shared" ref="Y396" si="801">IFERROR(Y397/$G397*$O$33,0)</f>
        <v>0</v>
      </c>
      <c r="Z396" s="62">
        <f t="shared" ref="Z396" si="802">IFERROR(Z397/$G397*$O$33,0)</f>
        <v>0</v>
      </c>
      <c r="AA396" s="62">
        <f t="shared" ref="AA396" si="803">IFERROR(AA397/$G397*$O$33,0)</f>
        <v>0</v>
      </c>
      <c r="AB396" s="62">
        <f t="shared" ref="AB396" si="804">IFERROR(AB397/$G397*$O$33,0)</f>
        <v>0</v>
      </c>
      <c r="AC396" s="62">
        <f t="shared" ref="AC396" si="805">IFERROR(AC397/$G397*$O$33,0)</f>
        <v>0</v>
      </c>
      <c r="AD396" s="62">
        <f t="shared" ref="AD396" si="806">IFERROR(AD397/$G397*$O$33,0)</f>
        <v>0</v>
      </c>
      <c r="AE396" s="62">
        <f t="shared" ref="AE396" si="807">IFERROR(AE397/$G397*$O$33,0)</f>
        <v>0</v>
      </c>
      <c r="AF396" s="62">
        <f t="shared" ref="AF396" si="808">IFERROR(AF397/$G397*$O$33,0)</f>
        <v>0</v>
      </c>
      <c r="AG396" s="62">
        <f t="shared" ref="AG396" si="809">IFERROR(AG397/$G397*$O$33,0)</f>
        <v>0</v>
      </c>
      <c r="AH396" s="62">
        <f t="shared" ref="AH396" si="810">IFERROR(AH397/$G397*$O$33,0)</f>
        <v>0</v>
      </c>
      <c r="AI396" s="62">
        <f t="shared" ref="AI396" si="811">IFERROR(AI397/$G397*$O$33,0)</f>
        <v>0</v>
      </c>
      <c r="AJ396" s="62">
        <f t="shared" ref="AJ396" si="812">IFERROR(AJ397/$G397*$O$33,0)</f>
        <v>0</v>
      </c>
      <c r="AK396" s="62">
        <f t="shared" ref="AK396" si="813">IFERROR(AK397/$G397*$O$33,0)</f>
        <v>0</v>
      </c>
      <c r="AL396" s="62">
        <f t="shared" ref="AL396" si="814">IFERROR(AL397/$G397*$O$33,0)</f>
        <v>0</v>
      </c>
    </row>
    <row r="397" spans="3:38" hidden="1" outlineLevel="1">
      <c r="C397" s="57" t="s">
        <v>204</v>
      </c>
      <c r="D397" s="39" t="str">
        <f>INDEX(Permanent!$B$2:$B$69,MATCH(D399&amp;" "&amp;E399,Permanent!$D$2:$D$69,FALSE)-$O$30)</f>
        <v>Q1</v>
      </c>
      <c r="E397" s="39">
        <f>INDEX(Permanent!$C$2:$C$69,MATCH(D399&amp;" "&amp;E399,Permanent!$D$2:$D$69,FALSE)-$O$30)</f>
        <v>2020</v>
      </c>
      <c r="F397" s="47" t="s">
        <v>109</v>
      </c>
      <c r="G397" s="18">
        <f>SUM(H397:AL397)</f>
        <v>1</v>
      </c>
      <c r="H397" s="42">
        <f>IF(H391=$E397,INDEX(Permanent!$E$2:$E$5,MATCH($D397,Permanent!$B$2:$B$5,FALSE)),IF(AND(H391&gt;$E397,K398&gt;0),1,0))</f>
        <v>1</v>
      </c>
      <c r="I397" s="42">
        <f>IF(I391=$E397,INDEX(Permanent!$E$2:$E$5,MATCH($D397,Permanent!$B$2:$B$5,FALSE)),IF(AND(I391&gt;$E397,L398&gt;0),1,0))</f>
        <v>0</v>
      </c>
      <c r="J397" s="42">
        <f>IF(J391=$E397,INDEX(Permanent!$E$2:$E$5,MATCH($D397,Permanent!$B$2:$B$5,FALSE)),IF(AND(J391&gt;$E397,M398&gt;0),1,0))</f>
        <v>0</v>
      </c>
      <c r="K397" s="42">
        <f>IF(K391=$E397,INDEX(Permanent!$E$2:$E$5,MATCH($D397,Permanent!$B$2:$B$5,FALSE)),IF(AND(K391&gt;$E397,N398&gt;0),1,0))</f>
        <v>0</v>
      </c>
      <c r="L397" s="42">
        <f>IF(L391=$E397,INDEX(Permanent!$E$2:$E$5,MATCH($D397,Permanent!$B$2:$B$5,FALSE)),IF(AND(L391&gt;$E397,O398&gt;0),1,0))</f>
        <v>0</v>
      </c>
      <c r="M397" s="42">
        <f>IF(M391=$E397,INDEX(Permanent!$E$2:$E$5,MATCH($D397,Permanent!$B$2:$B$5,FALSE)),IF(AND(M391&gt;$E397,P398&gt;0),1,0))</f>
        <v>0</v>
      </c>
      <c r="N397" s="42">
        <f>IF(N391=$E397,INDEX(Permanent!$E$2:$E$5,MATCH($D397,Permanent!$B$2:$B$5,FALSE)),IF(AND(N391&gt;$E397,Q398&gt;0),1,0))</f>
        <v>0</v>
      </c>
      <c r="O397" s="42">
        <f>IF(O391=$E397,INDEX(Permanent!$E$2:$E$5,MATCH($D397,Permanent!$B$2:$B$5,FALSE)),IF(AND(O391&gt;$E397,R398&gt;0),1,0))</f>
        <v>0</v>
      </c>
      <c r="P397" s="42">
        <f>IF(P391=$E397,INDEX(Permanent!$E$2:$E$5,MATCH($D397,Permanent!$B$2:$B$5,FALSE)),IF(AND(P391&gt;$E397,S398&gt;0),1,0))</f>
        <v>0</v>
      </c>
      <c r="Q397" s="42">
        <f>IF(Q391=$E397,INDEX(Permanent!$E$2:$E$5,MATCH($D397,Permanent!$B$2:$B$5,FALSE)),IF(AND(Q391&gt;$E397,T398&gt;0),1,0))</f>
        <v>0</v>
      </c>
      <c r="R397" s="42">
        <f>IF(R391=$E397,INDEX(Permanent!$E$2:$E$5,MATCH($D397,Permanent!$B$2:$B$5,FALSE)),IF(AND(R391&gt;$E397,U398&gt;0),1,0))</f>
        <v>0</v>
      </c>
      <c r="S397" s="42">
        <f>IF(S391=$E397,INDEX(Permanent!$E$2:$E$5,MATCH($D397,Permanent!$B$2:$B$5,FALSE)),IF(AND(S391&gt;$E397,V398&gt;0),1,0))</f>
        <v>0</v>
      </c>
      <c r="T397" s="42">
        <f>IF(T391=$E397,INDEX(Permanent!$E$2:$E$5,MATCH($D397,Permanent!$B$2:$B$5,FALSE)),IF(AND(T391&gt;$E397,W398&gt;0),1,0))</f>
        <v>0</v>
      </c>
      <c r="U397" s="42">
        <f>IF(U391=$E397,INDEX(Permanent!$E$2:$E$5,MATCH($D397,Permanent!$B$2:$B$5,FALSE)),IF(AND(U391&gt;$E397,X398&gt;0),1,0))</f>
        <v>0</v>
      </c>
      <c r="V397" s="42">
        <f>IF(V391=$E397,INDEX(Permanent!$E$2:$E$5,MATCH($D397,Permanent!$B$2:$B$5,FALSE)),IF(AND(V391&gt;$E397,Y398&gt;0),1,0))</f>
        <v>0</v>
      </c>
      <c r="W397" s="42">
        <f>IF(W391=$E397,INDEX(Permanent!$E$2:$E$5,MATCH($D397,Permanent!$B$2:$B$5,FALSE)),IF(AND(W391&gt;$E397,Z398&gt;0),1,0))</f>
        <v>0</v>
      </c>
      <c r="X397" s="42">
        <f>IF(X391=$E397,INDEX(Permanent!$E$2:$E$5,MATCH($D397,Permanent!$B$2:$B$5,FALSE)),IF(AND(X391&gt;$E397,AA398&gt;0),1,0))</f>
        <v>0</v>
      </c>
      <c r="Y397" s="42">
        <f>IF(Y391=$E397,INDEX(Permanent!$E$2:$E$5,MATCH($D397,Permanent!$B$2:$B$5,FALSE)),IF(AND(Y391&gt;$E397,AB398&gt;0),1,0))</f>
        <v>0</v>
      </c>
      <c r="Z397" s="42">
        <f>IF(Z391=$E397,INDEX(Permanent!$E$2:$E$5,MATCH($D397,Permanent!$B$2:$B$5,FALSE)),IF(AND(Z391&gt;$E397,AC398&gt;0),1,0))</f>
        <v>0</v>
      </c>
      <c r="AA397" s="42">
        <f>IF(AA391=$E397,INDEX(Permanent!$E$2:$E$5,MATCH($D397,Permanent!$B$2:$B$5,FALSE)),IF(AND(AA391&gt;$E397,AD398&gt;0),1,0))</f>
        <v>0</v>
      </c>
      <c r="AB397" s="42">
        <f>IF(AB391=$E397,INDEX(Permanent!$E$2:$E$5,MATCH($D397,Permanent!$B$2:$B$5,FALSE)),IF(AND(AB391&gt;$E397,AE398&gt;0),1,0))</f>
        <v>0</v>
      </c>
      <c r="AC397" s="42">
        <f>IF(AC391=$E397,INDEX(Permanent!$E$2:$E$5,MATCH($D397,Permanent!$B$2:$B$5,FALSE)),IF(AND(AC391&gt;$E397,AF398&gt;0),1,0))</f>
        <v>0</v>
      </c>
      <c r="AD397" s="42">
        <f>IF(AD391=$E397,INDEX(Permanent!$E$2:$E$5,MATCH($D397,Permanent!$B$2:$B$5,FALSE)),IF(AND(AD391&gt;$E397,AG398&gt;0),1,0))</f>
        <v>0</v>
      </c>
      <c r="AE397" s="42">
        <f>IF(AE391=$E397,INDEX(Permanent!$E$2:$E$5,MATCH($D397,Permanent!$B$2:$B$5,FALSE)),IF(AND(AE391&gt;$E397,AH398&gt;0),1,0))</f>
        <v>0</v>
      </c>
      <c r="AF397" s="42">
        <f>IF(AF391=$E397,INDEX(Permanent!$E$2:$E$5,MATCH($D397,Permanent!$B$2:$B$5,FALSE)),IF(AND(AF391&gt;$E397,AI398&gt;0),1,0))</f>
        <v>0</v>
      </c>
      <c r="AG397" s="42">
        <f>IF(AG391=$E397,INDEX(Permanent!$E$2:$E$5,MATCH($D397,Permanent!$B$2:$B$5,FALSE)),IF(AND(AG391&gt;$E397,AJ398&gt;0),1,0))</f>
        <v>0</v>
      </c>
      <c r="AH397" s="42">
        <f>IF(AH391=$E397,INDEX(Permanent!$E$2:$E$5,MATCH($D397,Permanent!$B$2:$B$5,FALSE)),IF(AND(AH391&gt;$E397,AK398&gt;0),1,0))</f>
        <v>0</v>
      </c>
      <c r="AI397" s="42">
        <f>IF(AI391=$E397,INDEX(Permanent!$E$2:$E$5,MATCH($D397,Permanent!$B$2:$B$5,FALSE)),IF(AND(AI391&gt;$E397,AL398&gt;0),1,0))</f>
        <v>0</v>
      </c>
      <c r="AJ397" s="42">
        <f>IF(AJ391=$E397,INDEX(Permanent!$E$2:$E$5,MATCH($D397,Permanent!$B$2:$B$5,FALSE)),IF(AND(AJ391&gt;$E397,AM398&gt;0),1,0))</f>
        <v>0</v>
      </c>
      <c r="AK397" s="42">
        <f>IF(AK391=$E397,INDEX(Permanent!$E$2:$E$5,MATCH($D397,Permanent!$B$2:$B$5,FALSE)),IF(AND(AK391&gt;$E397,AN398&gt;0),1,0))</f>
        <v>0</v>
      </c>
      <c r="AL397" s="42">
        <f>IF(AL391=$E397,INDEX(Permanent!$E$2:$E$5,MATCH($D397,Permanent!$B$2:$B$5,FALSE)),IF(AND(AL391&gt;$E397,AO398&gt;0),1,0))</f>
        <v>0</v>
      </c>
    </row>
    <row r="398" spans="3:38" hidden="1" outlineLevel="1">
      <c r="C398" s="43" t="s">
        <v>195</v>
      </c>
      <c r="D398" s="3"/>
      <c r="E398" s="3"/>
      <c r="F398" s="47" t="s">
        <v>88</v>
      </c>
      <c r="G398" s="18">
        <f>SUM(H398:AL398)</f>
        <v>0</v>
      </c>
      <c r="H398" s="18">
        <f>H401*350/1000</f>
        <v>0</v>
      </c>
      <c r="I398" s="18">
        <f>MIN($O$45-SUM($H398:H398),I401*350/1000)</f>
        <v>0</v>
      </c>
      <c r="J398" s="18">
        <f>MIN($O$45-SUM($H398:I398),J401*350/1000)</f>
        <v>0</v>
      </c>
      <c r="K398" s="18">
        <f>MIN($O$45-SUM($H398:J398),K401*350/1000)</f>
        <v>0</v>
      </c>
      <c r="L398" s="18">
        <f>MIN($O$45-SUM($H398:K398),L401*350/1000)</f>
        <v>0</v>
      </c>
      <c r="M398" s="18">
        <f>MIN($O$45-SUM($H398:L398),M401*350/1000)</f>
        <v>0</v>
      </c>
      <c r="N398" s="18">
        <f>MIN($O$45-SUM($H398:M398),N401*350/1000)</f>
        <v>0</v>
      </c>
      <c r="O398" s="18">
        <f>MIN($O$45-SUM($H398:N398),O401*350/1000)</f>
        <v>0</v>
      </c>
      <c r="P398" s="18">
        <f>MIN($O$45-SUM($H398:O398),P401*350/1000)</f>
        <v>0</v>
      </c>
      <c r="Q398" s="18">
        <f>MIN($O$45-SUM($H398:P398),Q401*350/1000)</f>
        <v>0</v>
      </c>
      <c r="R398" s="18">
        <f>MIN($O$45-SUM($H398:Q398),R401*350/1000)</f>
        <v>0</v>
      </c>
      <c r="S398" s="18">
        <f>MIN($O$45-SUM($H398:R398),S401*350/1000)</f>
        <v>0</v>
      </c>
      <c r="T398" s="18">
        <f>MIN($O$45-SUM($H398:S398),T401*350/1000)</f>
        <v>0</v>
      </c>
      <c r="U398" s="18">
        <f>MIN($O$45-SUM($H398:T398),U401*350/1000)</f>
        <v>0</v>
      </c>
      <c r="V398" s="18">
        <f>MIN($O$45-SUM($H398:U398),V401*350/1000)</f>
        <v>0</v>
      </c>
      <c r="W398" s="18">
        <f>MIN($O$45-SUM($H398:V398),W401*350/1000)</f>
        <v>0</v>
      </c>
      <c r="X398" s="18">
        <f>MIN($O$45-SUM($H398:W398),X401*350/1000)</f>
        <v>0</v>
      </c>
      <c r="Y398" s="18">
        <f>MIN($O$45-SUM($H398:X398),Y401*350/1000)</f>
        <v>0</v>
      </c>
      <c r="Z398" s="18">
        <f>MIN($O$45-SUM($H398:Y398),Z401*350/1000)</f>
        <v>0</v>
      </c>
      <c r="AA398" s="18">
        <f>MIN($O$45-SUM($H398:Z398),AA401*350/1000)</f>
        <v>0</v>
      </c>
      <c r="AB398" s="18">
        <f>MIN($O$45-SUM($H398:AA398),AB401*350/1000)</f>
        <v>0</v>
      </c>
      <c r="AC398" s="18">
        <f>MIN($O$45-SUM($H398:AB398),AC401*350/1000)</f>
        <v>0</v>
      </c>
      <c r="AD398" s="18">
        <f>MIN($O$45-SUM($H398:AC398),AD401*350/1000)</f>
        <v>0</v>
      </c>
      <c r="AE398" s="18">
        <f>MIN($O$45-SUM($H398:AD398),AE401*350/1000)</f>
        <v>0</v>
      </c>
      <c r="AF398" s="18">
        <f>MIN($O$45-SUM($H398:AE398),AF401*350/1000)</f>
        <v>0</v>
      </c>
      <c r="AG398" s="18">
        <f>MIN($O$45-SUM($H398:AF398),AG401*350/1000)</f>
        <v>0</v>
      </c>
      <c r="AH398" s="18">
        <f>MIN($O$45-SUM($H398:AG398),AH401*350/1000)</f>
        <v>0</v>
      </c>
      <c r="AI398" s="18">
        <f>MIN($O$45-SUM($H398:AH398),AI401*350/1000)</f>
        <v>0</v>
      </c>
      <c r="AJ398" s="18">
        <f>MIN($O$45-SUM($H398:AI398),AJ401*350/1000)</f>
        <v>0</v>
      </c>
      <c r="AK398" s="18">
        <f>MIN($O$45-SUM($H398:AJ398),AK401*350/1000)</f>
        <v>0</v>
      </c>
      <c r="AL398" s="18">
        <f>MIN($O$45-SUM($H398:AK398),AL401*350/1000)</f>
        <v>0</v>
      </c>
    </row>
    <row r="399" spans="3:38" hidden="1" outlineLevel="1">
      <c r="C399" s="57" t="s">
        <v>90</v>
      </c>
      <c r="D399" s="39" t="str">
        <f>INDEX(Permanent!$B$2:$B$69,MATCH(D392&amp;" "&amp;E392,Permanent!$D$2:$D$69,FALSE)+$O$35+ROUND($O$28/3,0))</f>
        <v>Q1</v>
      </c>
      <c r="E399" s="39">
        <f>INDEX(Permanent!$C$2:$C$69,MATCH(D392&amp;" "&amp;E392,Permanent!$D$2:$D$69,FALSE)+$O$35+ROUND($O$28/3,0))</f>
        <v>2020</v>
      </c>
      <c r="F399" s="47" t="s">
        <v>109</v>
      </c>
      <c r="G399" s="42"/>
      <c r="H399" s="42">
        <f>IF(H391=$E399,INDEX(Permanent!$E$2:$E$5,MATCH($D399,Permanent!$B$2:$B$5,FALSE)),IF(H391&gt;$E399,1,0))</f>
        <v>1</v>
      </c>
      <c r="I399" s="42">
        <f>IF(I391=$E399,INDEX(Permanent!$E$2:$E$5,MATCH($D399,Permanent!$B$2:$B$5,FALSE)),IF(I391&gt;$E399,1,0))</f>
        <v>1</v>
      </c>
      <c r="J399" s="42">
        <f>IF(J391=$E399,INDEX(Permanent!$E$2:$E$5,MATCH($D399,Permanent!$B$2:$B$5,FALSE)),IF(J391&gt;$E399,1,0))</f>
        <v>1</v>
      </c>
      <c r="K399" s="42">
        <f>IF(K391=$E399,INDEX(Permanent!$E$2:$E$5,MATCH($D399,Permanent!$B$2:$B$5,FALSE)),IF(K391&gt;$E399,1,0))</f>
        <v>1</v>
      </c>
      <c r="L399" s="42">
        <f>IF(L391=$E399,INDEX(Permanent!$E$2:$E$5,MATCH($D399,Permanent!$B$2:$B$5,FALSE)),IF(L391&gt;$E399,1,0))</f>
        <v>1</v>
      </c>
      <c r="M399" s="42">
        <f>IF(M391=$E399,INDEX(Permanent!$E$2:$E$5,MATCH($D399,Permanent!$B$2:$B$5,FALSE)),IF(M391&gt;$E399,1,0))</f>
        <v>1</v>
      </c>
      <c r="N399" s="42">
        <f>IF(N391=$E399,INDEX(Permanent!$E$2:$E$5,MATCH($D399,Permanent!$B$2:$B$5,FALSE)),IF(N391&gt;$E399,1,0))</f>
        <v>1</v>
      </c>
      <c r="O399" s="42">
        <f>IF(O391=$E399,INDEX(Permanent!$E$2:$E$5,MATCH($D399,Permanent!$B$2:$B$5,FALSE)),IF(O391&gt;$E399,1,0))</f>
        <v>1</v>
      </c>
      <c r="P399" s="42">
        <f>IF(P391=$E399,INDEX(Permanent!$E$2:$E$5,MATCH($D399,Permanent!$B$2:$B$5,FALSE)),IF(P391&gt;$E399,1,0))</f>
        <v>1</v>
      </c>
      <c r="Q399" s="42">
        <f>IF(Q391=$E399,INDEX(Permanent!$E$2:$E$5,MATCH($D399,Permanent!$B$2:$B$5,FALSE)),IF(Q391&gt;$E399,1,0))</f>
        <v>1</v>
      </c>
      <c r="R399" s="42">
        <f>IF(R391=$E399,INDEX(Permanent!$E$2:$E$5,MATCH($D399,Permanent!$B$2:$B$5,FALSE)),IF(R391&gt;$E399,1,0))</f>
        <v>1</v>
      </c>
      <c r="S399" s="42">
        <f>IF(S391=$E399,INDEX(Permanent!$E$2:$E$5,MATCH($D399,Permanent!$B$2:$B$5,FALSE)),IF(S391&gt;$E399,1,0))</f>
        <v>1</v>
      </c>
      <c r="T399" s="42">
        <f>IF(T391=$E399,INDEX(Permanent!$E$2:$E$5,MATCH($D399,Permanent!$B$2:$B$5,FALSE)),IF(T391&gt;$E399,1,0))</f>
        <v>1</v>
      </c>
      <c r="U399" s="42">
        <f>IF(U391=$E399,INDEX(Permanent!$E$2:$E$5,MATCH($D399,Permanent!$B$2:$B$5,FALSE)),IF(U391&gt;$E399,1,0))</f>
        <v>1</v>
      </c>
      <c r="V399" s="42">
        <f>IF(V391=$E399,INDEX(Permanent!$E$2:$E$5,MATCH($D399,Permanent!$B$2:$B$5,FALSE)),IF(V391&gt;$E399,1,0))</f>
        <v>1</v>
      </c>
      <c r="W399" s="42">
        <f>IF(W391=$E399,INDEX(Permanent!$E$2:$E$5,MATCH($D399,Permanent!$B$2:$B$5,FALSE)),IF(W391&gt;$E399,1,0))</f>
        <v>1</v>
      </c>
      <c r="X399" s="42">
        <f>IF(X391=$E399,INDEX(Permanent!$E$2:$E$5,MATCH($D399,Permanent!$B$2:$B$5,FALSE)),IF(X391&gt;$E399,1,0))</f>
        <v>1</v>
      </c>
      <c r="Y399" s="42">
        <f>IF(Y391=$E399,INDEX(Permanent!$E$2:$E$5,MATCH($D399,Permanent!$B$2:$B$5,FALSE)),IF(Y391&gt;$E399,1,0))</f>
        <v>1</v>
      </c>
      <c r="Z399" s="42">
        <f>IF(Z391=$E399,INDEX(Permanent!$E$2:$E$5,MATCH($D399,Permanent!$B$2:$B$5,FALSE)),IF(Z391&gt;$E399,1,0))</f>
        <v>1</v>
      </c>
      <c r="AA399" s="42">
        <f>IF(AA391=$E399,INDEX(Permanent!$E$2:$E$5,MATCH($D399,Permanent!$B$2:$B$5,FALSE)),IF(AA391&gt;$E399,1,0))</f>
        <v>1</v>
      </c>
      <c r="AB399" s="42">
        <f>IF(AB391=$E399,INDEX(Permanent!$E$2:$E$5,MATCH($D399,Permanent!$B$2:$B$5,FALSE)),IF(AB391&gt;$E399,1,0))</f>
        <v>1</v>
      </c>
      <c r="AC399" s="42">
        <f>IF(AC391=$E399,INDEX(Permanent!$E$2:$E$5,MATCH($D399,Permanent!$B$2:$B$5,FALSE)),IF(AC391&gt;$E399,1,0))</f>
        <v>1</v>
      </c>
      <c r="AD399" s="42">
        <f>IF(AD391=$E399,INDEX(Permanent!$E$2:$E$5,MATCH($D399,Permanent!$B$2:$B$5,FALSE)),IF(AD391&gt;$E399,1,0))</f>
        <v>1</v>
      </c>
      <c r="AE399" s="42">
        <f>IF(AE391=$E399,INDEX(Permanent!$E$2:$E$5,MATCH($D399,Permanent!$B$2:$B$5,FALSE)),IF(AE391&gt;$E399,1,0))</f>
        <v>1</v>
      </c>
      <c r="AF399" s="42">
        <f>IF(AF391=$E399,INDEX(Permanent!$E$2:$E$5,MATCH($D399,Permanent!$B$2:$B$5,FALSE)),IF(AF391&gt;$E399,1,0))</f>
        <v>1</v>
      </c>
      <c r="AG399" s="42">
        <f>IF(AG391=$E399,INDEX(Permanent!$E$2:$E$5,MATCH($D399,Permanent!$B$2:$B$5,FALSE)),IF(AG391&gt;$E399,1,0))</f>
        <v>1</v>
      </c>
      <c r="AH399" s="42">
        <f>IF(AH391=$E399,INDEX(Permanent!$E$2:$E$5,MATCH($D399,Permanent!$B$2:$B$5,FALSE)),IF(AH391&gt;$E399,1,0))</f>
        <v>1</v>
      </c>
      <c r="AI399" s="42">
        <f>IF(AI391=$E399,INDEX(Permanent!$E$2:$E$5,MATCH($D399,Permanent!$B$2:$B$5,FALSE)),IF(AI391&gt;$E399,1,0))</f>
        <v>1</v>
      </c>
      <c r="AJ399" s="42">
        <f>IF(AJ391=$E399,INDEX(Permanent!$E$2:$E$5,MATCH($D399,Permanent!$B$2:$B$5,FALSE)),IF(AJ391&gt;$E399,1,0))</f>
        <v>1</v>
      </c>
      <c r="AK399" s="42">
        <f>IF(AK391=$E399,INDEX(Permanent!$E$2:$E$5,MATCH($D399,Permanent!$B$2:$B$5,FALSE)),IF(AK391&gt;$E399,1,0))</f>
        <v>1</v>
      </c>
      <c r="AL399" s="42">
        <f>IF(AL391=$E399,INDEX(Permanent!$E$2:$E$5,MATCH($D399,Permanent!$B$2:$B$5,FALSE)),IF(AL391&gt;$E399,1,0))</f>
        <v>1</v>
      </c>
    </row>
    <row r="400" spans="3:38" hidden="1" outlineLevel="1">
      <c r="C400" s="57" t="s">
        <v>91</v>
      </c>
      <c r="D400" s="39" t="str">
        <f>INDEX(Permanent!$B$2:$B$69,MATCH($D394&amp;" "&amp;$E394,Permanent!$D$2:$D$69,FALSE)+$O$40)</f>
        <v>Q1</v>
      </c>
      <c r="E400" s="39">
        <f>INDEX(Permanent!$C$2:$C$69,MATCH($D394&amp;" "&amp;$E394,Permanent!$D$2:$D$69,FALSE)+$O$40)</f>
        <v>2020</v>
      </c>
      <c r="F400" s="47" t="s">
        <v>109</v>
      </c>
      <c r="G400" s="42"/>
      <c r="H400" s="42">
        <f>IF(H391=$E400,INDEX(Permanent!$E$2:$E$5,MATCH($D400,Permanent!$B$2:$B$5,FALSE)),IF(H391&gt;$E400,1,0))</f>
        <v>1</v>
      </c>
      <c r="I400" s="42">
        <f>IF(I391=$E400,INDEX(Permanent!$E$2:$E$5,MATCH($D400,Permanent!$B$2:$B$5,FALSE)),IF(I391&gt;$E400,1,0))</f>
        <v>1</v>
      </c>
      <c r="J400" s="42">
        <f>IF(J391=$E400,INDEX(Permanent!$E$2:$E$5,MATCH($D400,Permanent!$B$2:$B$5,FALSE)),IF(J391&gt;$E400,1,0))</f>
        <v>1</v>
      </c>
      <c r="K400" s="42">
        <f>IF(K391=$E400,INDEX(Permanent!$E$2:$E$5,MATCH($D400,Permanent!$B$2:$B$5,FALSE)),IF(K391&gt;$E400,1,0))</f>
        <v>1</v>
      </c>
      <c r="L400" s="42">
        <f>IF(L391=$E400,INDEX(Permanent!$E$2:$E$5,MATCH($D400,Permanent!$B$2:$B$5,FALSE)),IF(L391&gt;$E400,1,0))</f>
        <v>1</v>
      </c>
      <c r="M400" s="42">
        <f>IF(M391=$E400,INDEX(Permanent!$E$2:$E$5,MATCH($D400,Permanent!$B$2:$B$5,FALSE)),IF(M391&gt;$E400,1,0))</f>
        <v>1</v>
      </c>
      <c r="N400" s="42">
        <f>IF(N391=$E400,INDEX(Permanent!$E$2:$E$5,MATCH($D400,Permanent!$B$2:$B$5,FALSE)),IF(N391&gt;$E400,1,0))</f>
        <v>1</v>
      </c>
      <c r="O400" s="42">
        <f>IF(O391=$E400,INDEX(Permanent!$E$2:$E$5,MATCH($D400,Permanent!$B$2:$B$5,FALSE)),IF(O391&gt;$E400,1,0))</f>
        <v>1</v>
      </c>
      <c r="P400" s="42">
        <f>IF(P391=$E400,INDEX(Permanent!$E$2:$E$5,MATCH($D400,Permanent!$B$2:$B$5,FALSE)),IF(P391&gt;$E400,1,0))</f>
        <v>1</v>
      </c>
      <c r="Q400" s="42">
        <f>IF(Q391=$E400,INDEX(Permanent!$E$2:$E$5,MATCH($D400,Permanent!$B$2:$B$5,FALSE)),IF(Q391&gt;$E400,1,0))</f>
        <v>1</v>
      </c>
      <c r="R400" s="42">
        <f>IF(R391=$E400,INDEX(Permanent!$E$2:$E$5,MATCH($D400,Permanent!$B$2:$B$5,FALSE)),IF(R391&gt;$E400,1,0))</f>
        <v>1</v>
      </c>
      <c r="S400" s="42">
        <f>IF(S391=$E400,INDEX(Permanent!$E$2:$E$5,MATCH($D400,Permanent!$B$2:$B$5,FALSE)),IF(S391&gt;$E400,1,0))</f>
        <v>1</v>
      </c>
      <c r="T400" s="42">
        <f>IF(T391=$E400,INDEX(Permanent!$E$2:$E$5,MATCH($D400,Permanent!$B$2:$B$5,FALSE)),IF(T391&gt;$E400,1,0))</f>
        <v>1</v>
      </c>
      <c r="U400" s="42">
        <f>IF(U391=$E400,INDEX(Permanent!$E$2:$E$5,MATCH($D400,Permanent!$B$2:$B$5,FALSE)),IF(U391&gt;$E400,1,0))</f>
        <v>1</v>
      </c>
      <c r="V400" s="42">
        <f>IF(V391=$E400,INDEX(Permanent!$E$2:$E$5,MATCH($D400,Permanent!$B$2:$B$5,FALSE)),IF(V391&gt;$E400,1,0))</f>
        <v>1</v>
      </c>
      <c r="W400" s="42">
        <f>IF(W391=$E400,INDEX(Permanent!$E$2:$E$5,MATCH($D400,Permanent!$B$2:$B$5,FALSE)),IF(W391&gt;$E400,1,0))</f>
        <v>1</v>
      </c>
      <c r="X400" s="42">
        <f>IF(X391=$E400,INDEX(Permanent!$E$2:$E$5,MATCH($D400,Permanent!$B$2:$B$5,FALSE)),IF(X391&gt;$E400,1,0))</f>
        <v>1</v>
      </c>
      <c r="Y400" s="42">
        <f>IF(Y391=$E400,INDEX(Permanent!$E$2:$E$5,MATCH($D400,Permanent!$B$2:$B$5,FALSE)),IF(Y391&gt;$E400,1,0))</f>
        <v>1</v>
      </c>
      <c r="Z400" s="42">
        <f>IF(Z391=$E400,INDEX(Permanent!$E$2:$E$5,MATCH($D400,Permanent!$B$2:$B$5,FALSE)),IF(Z391&gt;$E400,1,0))</f>
        <v>1</v>
      </c>
      <c r="AA400" s="42">
        <f>IF(AA391=$E400,INDEX(Permanent!$E$2:$E$5,MATCH($D400,Permanent!$B$2:$B$5,FALSE)),IF(AA391&gt;$E400,1,0))</f>
        <v>1</v>
      </c>
      <c r="AB400" s="42">
        <f>IF(AB391=$E400,INDEX(Permanent!$E$2:$E$5,MATCH($D400,Permanent!$B$2:$B$5,FALSE)),IF(AB391&gt;$E400,1,0))</f>
        <v>1</v>
      </c>
      <c r="AC400" s="42">
        <f>IF(AC391=$E400,INDEX(Permanent!$E$2:$E$5,MATCH($D400,Permanent!$B$2:$B$5,FALSE)),IF(AC391&gt;$E400,1,0))</f>
        <v>1</v>
      </c>
      <c r="AD400" s="42">
        <f>IF(AD391=$E400,INDEX(Permanent!$E$2:$E$5,MATCH($D400,Permanent!$B$2:$B$5,FALSE)),IF(AD391&gt;$E400,1,0))</f>
        <v>1</v>
      </c>
      <c r="AE400" s="42">
        <f>IF(AE391=$E400,INDEX(Permanent!$E$2:$E$5,MATCH($D400,Permanent!$B$2:$B$5,FALSE)),IF(AE391&gt;$E400,1,0))</f>
        <v>1</v>
      </c>
      <c r="AF400" s="42">
        <f>IF(AF391=$E400,INDEX(Permanent!$E$2:$E$5,MATCH($D400,Permanent!$B$2:$B$5,FALSE)),IF(AF391&gt;$E400,1,0))</f>
        <v>1</v>
      </c>
      <c r="AG400" s="42">
        <f>IF(AG391=$E400,INDEX(Permanent!$E$2:$E$5,MATCH($D400,Permanent!$B$2:$B$5,FALSE)),IF(AG391&gt;$E400,1,0))</f>
        <v>1</v>
      </c>
      <c r="AH400" s="42">
        <f>IF(AH391=$E400,INDEX(Permanent!$E$2:$E$5,MATCH($D400,Permanent!$B$2:$B$5,FALSE)),IF(AH391&gt;$E400,1,0))</f>
        <v>1</v>
      </c>
      <c r="AI400" s="42">
        <f>IF(AI391=$E400,INDEX(Permanent!$E$2:$E$5,MATCH($D400,Permanent!$B$2:$B$5,FALSE)),IF(AI391&gt;$E400,1,0))</f>
        <v>1</v>
      </c>
      <c r="AJ400" s="42">
        <f>IF(AJ391=$E400,INDEX(Permanent!$E$2:$E$5,MATCH($D400,Permanent!$B$2:$B$5,FALSE)),IF(AJ391&gt;$E400,1,0))</f>
        <v>1</v>
      </c>
      <c r="AK400" s="42">
        <f>IF(AK391=$E400,INDEX(Permanent!$E$2:$E$5,MATCH($D400,Permanent!$B$2:$B$5,FALSE)),IF(AK391&gt;$E400,1,0))</f>
        <v>1</v>
      </c>
      <c r="AL400" s="42">
        <f>IF(AL391=$E400,INDEX(Permanent!$E$2:$E$5,MATCH($D400,Permanent!$B$2:$B$5,FALSE)),IF(AL391&gt;$E400,1,0))</f>
        <v>1</v>
      </c>
    </row>
    <row r="401" spans="3:38" hidden="1" outlineLevel="1">
      <c r="C401" s="57" t="s">
        <v>193</v>
      </c>
      <c r="D401" s="3"/>
      <c r="E401" s="3"/>
      <c r="F401" s="47" t="s">
        <v>27</v>
      </c>
      <c r="G401" s="42"/>
      <c r="H401" s="18">
        <f t="shared" ref="H401:AL401" si="815">IF(H400=1,$O$44,IF(H400&gt;0,H400*$O$44+(1-H400)*$O$43,IF(H399&gt;0,H399*$O$43,0)))/(1+$O$49)</f>
        <v>0</v>
      </c>
      <c r="I401" s="18">
        <f t="shared" si="815"/>
        <v>0</v>
      </c>
      <c r="J401" s="18">
        <f t="shared" si="815"/>
        <v>0</v>
      </c>
      <c r="K401" s="18">
        <f t="shared" si="815"/>
        <v>0</v>
      </c>
      <c r="L401" s="18">
        <f t="shared" si="815"/>
        <v>0</v>
      </c>
      <c r="M401" s="18">
        <f t="shared" si="815"/>
        <v>0</v>
      </c>
      <c r="N401" s="18">
        <f t="shared" si="815"/>
        <v>0</v>
      </c>
      <c r="O401" s="18">
        <f t="shared" si="815"/>
        <v>0</v>
      </c>
      <c r="P401" s="18">
        <f t="shared" si="815"/>
        <v>0</v>
      </c>
      <c r="Q401" s="18">
        <f t="shared" si="815"/>
        <v>0</v>
      </c>
      <c r="R401" s="18">
        <f t="shared" si="815"/>
        <v>0</v>
      </c>
      <c r="S401" s="18">
        <f t="shared" si="815"/>
        <v>0</v>
      </c>
      <c r="T401" s="18">
        <f t="shared" si="815"/>
        <v>0</v>
      </c>
      <c r="U401" s="18">
        <f t="shared" si="815"/>
        <v>0</v>
      </c>
      <c r="V401" s="18">
        <f t="shared" si="815"/>
        <v>0</v>
      </c>
      <c r="W401" s="18">
        <f t="shared" si="815"/>
        <v>0</v>
      </c>
      <c r="X401" s="18">
        <f t="shared" si="815"/>
        <v>0</v>
      </c>
      <c r="Y401" s="18">
        <f t="shared" si="815"/>
        <v>0</v>
      </c>
      <c r="Z401" s="18">
        <f t="shared" si="815"/>
        <v>0</v>
      </c>
      <c r="AA401" s="18">
        <f t="shared" si="815"/>
        <v>0</v>
      </c>
      <c r="AB401" s="18">
        <f t="shared" si="815"/>
        <v>0</v>
      </c>
      <c r="AC401" s="18">
        <f t="shared" si="815"/>
        <v>0</v>
      </c>
      <c r="AD401" s="18">
        <f t="shared" si="815"/>
        <v>0</v>
      </c>
      <c r="AE401" s="18">
        <f t="shared" si="815"/>
        <v>0</v>
      </c>
      <c r="AF401" s="18">
        <f t="shared" si="815"/>
        <v>0</v>
      </c>
      <c r="AG401" s="18">
        <f t="shared" si="815"/>
        <v>0</v>
      </c>
      <c r="AH401" s="18">
        <f t="shared" si="815"/>
        <v>0</v>
      </c>
      <c r="AI401" s="18">
        <f t="shared" si="815"/>
        <v>0</v>
      </c>
      <c r="AJ401" s="18">
        <f t="shared" si="815"/>
        <v>0</v>
      </c>
      <c r="AK401" s="18">
        <f t="shared" si="815"/>
        <v>0</v>
      </c>
      <c r="AL401" s="18">
        <f t="shared" si="815"/>
        <v>0</v>
      </c>
    </row>
    <row r="402" spans="3:38" hidden="1" outlineLevel="1">
      <c r="C402" s="57" t="s">
        <v>194</v>
      </c>
      <c r="D402" s="3"/>
      <c r="E402" s="3"/>
      <c r="F402" s="47" t="s">
        <v>27</v>
      </c>
      <c r="G402" s="42"/>
      <c r="H402" s="18">
        <f t="shared" ref="H402:AL402" si="816">IF(H400=1,$O$44,IF(H400&gt;0,H400*$O$44+(1-H400)*$O$43,IF(H399&gt;0,H399*$O$43,0)))</f>
        <v>0</v>
      </c>
      <c r="I402" s="18">
        <f t="shared" si="816"/>
        <v>0</v>
      </c>
      <c r="J402" s="18">
        <f t="shared" si="816"/>
        <v>0</v>
      </c>
      <c r="K402" s="18">
        <f t="shared" si="816"/>
        <v>0</v>
      </c>
      <c r="L402" s="18">
        <f t="shared" si="816"/>
        <v>0</v>
      </c>
      <c r="M402" s="18">
        <f t="shared" si="816"/>
        <v>0</v>
      </c>
      <c r="N402" s="18">
        <f t="shared" si="816"/>
        <v>0</v>
      </c>
      <c r="O402" s="18">
        <f t="shared" si="816"/>
        <v>0</v>
      </c>
      <c r="P402" s="18">
        <f t="shared" si="816"/>
        <v>0</v>
      </c>
      <c r="Q402" s="18">
        <f t="shared" si="816"/>
        <v>0</v>
      </c>
      <c r="R402" s="18">
        <f t="shared" si="816"/>
        <v>0</v>
      </c>
      <c r="S402" s="18">
        <f t="shared" si="816"/>
        <v>0</v>
      </c>
      <c r="T402" s="18">
        <f t="shared" si="816"/>
        <v>0</v>
      </c>
      <c r="U402" s="18">
        <f t="shared" si="816"/>
        <v>0</v>
      </c>
      <c r="V402" s="18">
        <f t="shared" si="816"/>
        <v>0</v>
      </c>
      <c r="W402" s="18">
        <f t="shared" si="816"/>
        <v>0</v>
      </c>
      <c r="X402" s="18">
        <f t="shared" si="816"/>
        <v>0</v>
      </c>
      <c r="Y402" s="18">
        <f t="shared" si="816"/>
        <v>0</v>
      </c>
      <c r="Z402" s="18">
        <f t="shared" si="816"/>
        <v>0</v>
      </c>
      <c r="AA402" s="18">
        <f t="shared" si="816"/>
        <v>0</v>
      </c>
      <c r="AB402" s="18">
        <f t="shared" si="816"/>
        <v>0</v>
      </c>
      <c r="AC402" s="18">
        <f t="shared" si="816"/>
        <v>0</v>
      </c>
      <c r="AD402" s="18">
        <f t="shared" si="816"/>
        <v>0</v>
      </c>
      <c r="AE402" s="18">
        <f t="shared" si="816"/>
        <v>0</v>
      </c>
      <c r="AF402" s="18">
        <f t="shared" si="816"/>
        <v>0</v>
      </c>
      <c r="AG402" s="18">
        <f t="shared" si="816"/>
        <v>0</v>
      </c>
      <c r="AH402" s="18">
        <f t="shared" si="816"/>
        <v>0</v>
      </c>
      <c r="AI402" s="18">
        <f t="shared" si="816"/>
        <v>0</v>
      </c>
      <c r="AJ402" s="18">
        <f t="shared" si="816"/>
        <v>0</v>
      </c>
      <c r="AK402" s="18">
        <f t="shared" si="816"/>
        <v>0</v>
      </c>
      <c r="AL402" s="18">
        <f t="shared" si="816"/>
        <v>0</v>
      </c>
    </row>
    <row r="403" spans="3:38" hidden="1" outlineLevel="1">
      <c r="C403" s="43" t="s">
        <v>192</v>
      </c>
      <c r="D403" s="3"/>
      <c r="E403" s="3"/>
      <c r="F403" s="47" t="s">
        <v>88</v>
      </c>
      <c r="G403" s="18">
        <f>SUM(H403:AL403)</f>
        <v>0</v>
      </c>
      <c r="H403" s="18">
        <f t="shared" ref="H403:AL403" si="817">H398*$O$49</f>
        <v>0</v>
      </c>
      <c r="I403" s="18">
        <f t="shared" si="817"/>
        <v>0</v>
      </c>
      <c r="J403" s="18">
        <f t="shared" si="817"/>
        <v>0</v>
      </c>
      <c r="K403" s="18">
        <f t="shared" si="817"/>
        <v>0</v>
      </c>
      <c r="L403" s="18">
        <f t="shared" si="817"/>
        <v>0</v>
      </c>
      <c r="M403" s="18">
        <f t="shared" si="817"/>
        <v>0</v>
      </c>
      <c r="N403" s="18">
        <f t="shared" si="817"/>
        <v>0</v>
      </c>
      <c r="O403" s="18">
        <f t="shared" si="817"/>
        <v>0</v>
      </c>
      <c r="P403" s="18">
        <f t="shared" si="817"/>
        <v>0</v>
      </c>
      <c r="Q403" s="18">
        <f t="shared" si="817"/>
        <v>0</v>
      </c>
      <c r="R403" s="18">
        <f t="shared" si="817"/>
        <v>0</v>
      </c>
      <c r="S403" s="18">
        <f t="shared" si="817"/>
        <v>0</v>
      </c>
      <c r="T403" s="18">
        <f t="shared" si="817"/>
        <v>0</v>
      </c>
      <c r="U403" s="18">
        <f t="shared" si="817"/>
        <v>0</v>
      </c>
      <c r="V403" s="18">
        <f t="shared" si="817"/>
        <v>0</v>
      </c>
      <c r="W403" s="18">
        <f t="shared" si="817"/>
        <v>0</v>
      </c>
      <c r="X403" s="18">
        <f t="shared" si="817"/>
        <v>0</v>
      </c>
      <c r="Y403" s="18">
        <f t="shared" si="817"/>
        <v>0</v>
      </c>
      <c r="Z403" s="18">
        <f t="shared" si="817"/>
        <v>0</v>
      </c>
      <c r="AA403" s="18">
        <f t="shared" si="817"/>
        <v>0</v>
      </c>
      <c r="AB403" s="18">
        <f t="shared" si="817"/>
        <v>0</v>
      </c>
      <c r="AC403" s="18">
        <f t="shared" si="817"/>
        <v>0</v>
      </c>
      <c r="AD403" s="18">
        <f t="shared" si="817"/>
        <v>0</v>
      </c>
      <c r="AE403" s="18">
        <f t="shared" si="817"/>
        <v>0</v>
      </c>
      <c r="AF403" s="18">
        <f t="shared" si="817"/>
        <v>0</v>
      </c>
      <c r="AG403" s="18">
        <f t="shared" si="817"/>
        <v>0</v>
      </c>
      <c r="AH403" s="18">
        <f t="shared" si="817"/>
        <v>0</v>
      </c>
      <c r="AI403" s="18">
        <f t="shared" si="817"/>
        <v>0</v>
      </c>
      <c r="AJ403" s="18">
        <f t="shared" si="817"/>
        <v>0</v>
      </c>
      <c r="AK403" s="18">
        <f t="shared" si="817"/>
        <v>0</v>
      </c>
      <c r="AL403" s="18">
        <f t="shared" si="817"/>
        <v>0</v>
      </c>
    </row>
    <row r="404" spans="3:38" hidden="1" outlineLevel="1">
      <c r="C404" s="43" t="s">
        <v>196</v>
      </c>
      <c r="D404" s="3"/>
      <c r="E404" s="3"/>
      <c r="F404" s="47" t="s">
        <v>28</v>
      </c>
      <c r="G404" s="42" t="e">
        <f>SUMPRODUCT(H398:AL398,H404:AL404)/G398</f>
        <v>#DIV/0!</v>
      </c>
      <c r="H404" s="42">
        <f t="shared" ref="H404:AL404" si="818">IF(H398=0,0,$O$47)</f>
        <v>0</v>
      </c>
      <c r="I404" s="42">
        <f t="shared" si="818"/>
        <v>0</v>
      </c>
      <c r="J404" s="42">
        <f t="shared" si="818"/>
        <v>0</v>
      </c>
      <c r="K404" s="42">
        <f t="shared" si="818"/>
        <v>0</v>
      </c>
      <c r="L404" s="42">
        <f t="shared" si="818"/>
        <v>0</v>
      </c>
      <c r="M404" s="42">
        <f t="shared" si="818"/>
        <v>0</v>
      </c>
      <c r="N404" s="42">
        <f t="shared" si="818"/>
        <v>0</v>
      </c>
      <c r="O404" s="42">
        <f t="shared" si="818"/>
        <v>0</v>
      </c>
      <c r="P404" s="42">
        <f t="shared" si="818"/>
        <v>0</v>
      </c>
      <c r="Q404" s="42">
        <f t="shared" si="818"/>
        <v>0</v>
      </c>
      <c r="R404" s="42">
        <f t="shared" si="818"/>
        <v>0</v>
      </c>
      <c r="S404" s="42">
        <f t="shared" si="818"/>
        <v>0</v>
      </c>
      <c r="T404" s="42">
        <f t="shared" si="818"/>
        <v>0</v>
      </c>
      <c r="U404" s="42">
        <f t="shared" si="818"/>
        <v>0</v>
      </c>
      <c r="V404" s="42">
        <f t="shared" si="818"/>
        <v>0</v>
      </c>
      <c r="W404" s="42">
        <f t="shared" si="818"/>
        <v>0</v>
      </c>
      <c r="X404" s="42">
        <f t="shared" si="818"/>
        <v>0</v>
      </c>
      <c r="Y404" s="42">
        <f t="shared" si="818"/>
        <v>0</v>
      </c>
      <c r="Z404" s="42">
        <f t="shared" si="818"/>
        <v>0</v>
      </c>
      <c r="AA404" s="42">
        <f t="shared" si="818"/>
        <v>0</v>
      </c>
      <c r="AB404" s="42">
        <f t="shared" si="818"/>
        <v>0</v>
      </c>
      <c r="AC404" s="42">
        <f t="shared" si="818"/>
        <v>0</v>
      </c>
      <c r="AD404" s="42">
        <f t="shared" si="818"/>
        <v>0</v>
      </c>
      <c r="AE404" s="42">
        <f t="shared" si="818"/>
        <v>0</v>
      </c>
      <c r="AF404" s="42">
        <f t="shared" si="818"/>
        <v>0</v>
      </c>
      <c r="AG404" s="42">
        <f t="shared" si="818"/>
        <v>0</v>
      </c>
      <c r="AH404" s="42">
        <f t="shared" si="818"/>
        <v>0</v>
      </c>
      <c r="AI404" s="42">
        <f t="shared" si="818"/>
        <v>0</v>
      </c>
      <c r="AJ404" s="42">
        <f t="shared" si="818"/>
        <v>0</v>
      </c>
      <c r="AK404" s="42">
        <f t="shared" si="818"/>
        <v>0</v>
      </c>
      <c r="AL404" s="42">
        <f t="shared" si="818"/>
        <v>0</v>
      </c>
    </row>
    <row r="405" spans="3:38" hidden="1" outlineLevel="1">
      <c r="C405" s="43" t="s">
        <v>197</v>
      </c>
      <c r="D405" s="3"/>
      <c r="E405" s="3"/>
      <c r="F405" s="47" t="s">
        <v>28</v>
      </c>
      <c r="G405" s="42" t="e">
        <f>SUMPRODUCT(H403:AL403,H405:AL405)/G403</f>
        <v>#DIV/0!</v>
      </c>
      <c r="H405" s="42">
        <f t="shared" ref="H405:AL405" si="819">IF(H403=0,0,$O$50)</f>
        <v>0</v>
      </c>
      <c r="I405" s="42">
        <f t="shared" si="819"/>
        <v>0</v>
      </c>
      <c r="J405" s="42">
        <f t="shared" si="819"/>
        <v>0</v>
      </c>
      <c r="K405" s="42">
        <f t="shared" si="819"/>
        <v>0</v>
      </c>
      <c r="L405" s="42">
        <f t="shared" si="819"/>
        <v>0</v>
      </c>
      <c r="M405" s="42">
        <f t="shared" si="819"/>
        <v>0</v>
      </c>
      <c r="N405" s="42">
        <f t="shared" si="819"/>
        <v>0</v>
      </c>
      <c r="O405" s="42">
        <f t="shared" si="819"/>
        <v>0</v>
      </c>
      <c r="P405" s="42">
        <f t="shared" si="819"/>
        <v>0</v>
      </c>
      <c r="Q405" s="42">
        <f t="shared" si="819"/>
        <v>0</v>
      </c>
      <c r="R405" s="42">
        <f t="shared" si="819"/>
        <v>0</v>
      </c>
      <c r="S405" s="42">
        <f t="shared" si="819"/>
        <v>0</v>
      </c>
      <c r="T405" s="42">
        <f t="shared" si="819"/>
        <v>0</v>
      </c>
      <c r="U405" s="42">
        <f t="shared" si="819"/>
        <v>0</v>
      </c>
      <c r="V405" s="42">
        <f t="shared" si="819"/>
        <v>0</v>
      </c>
      <c r="W405" s="42">
        <f t="shared" si="819"/>
        <v>0</v>
      </c>
      <c r="X405" s="42">
        <f t="shared" si="819"/>
        <v>0</v>
      </c>
      <c r="Y405" s="42">
        <f t="shared" si="819"/>
        <v>0</v>
      </c>
      <c r="Z405" s="42">
        <f t="shared" si="819"/>
        <v>0</v>
      </c>
      <c r="AA405" s="42">
        <f t="shared" si="819"/>
        <v>0</v>
      </c>
      <c r="AB405" s="42">
        <f t="shared" si="819"/>
        <v>0</v>
      </c>
      <c r="AC405" s="42">
        <f t="shared" si="819"/>
        <v>0</v>
      </c>
      <c r="AD405" s="42">
        <f t="shared" si="819"/>
        <v>0</v>
      </c>
      <c r="AE405" s="42">
        <f t="shared" si="819"/>
        <v>0</v>
      </c>
      <c r="AF405" s="42">
        <f t="shared" si="819"/>
        <v>0</v>
      </c>
      <c r="AG405" s="42">
        <f t="shared" si="819"/>
        <v>0</v>
      </c>
      <c r="AH405" s="42">
        <f t="shared" si="819"/>
        <v>0</v>
      </c>
      <c r="AI405" s="42">
        <f t="shared" si="819"/>
        <v>0</v>
      </c>
      <c r="AJ405" s="42">
        <f t="shared" si="819"/>
        <v>0</v>
      </c>
      <c r="AK405" s="42">
        <f t="shared" si="819"/>
        <v>0</v>
      </c>
      <c r="AL405" s="42">
        <f t="shared" si="819"/>
        <v>0</v>
      </c>
    </row>
    <row r="406" spans="3:38" hidden="1" outlineLevel="1">
      <c r="C406" s="43" t="s">
        <v>96</v>
      </c>
      <c r="D406" s="3"/>
      <c r="E406" s="3"/>
      <c r="F406" s="47" t="s">
        <v>95</v>
      </c>
      <c r="G406" s="18">
        <f>SUM(H406:AL406)</f>
        <v>0</v>
      </c>
      <c r="H406" s="18">
        <f>H398*H404+H403*H405</f>
        <v>0</v>
      </c>
      <c r="I406" s="18">
        <f t="shared" ref="I406" si="820">I398*I404+I403*I405</f>
        <v>0</v>
      </c>
      <c r="J406" s="18">
        <f t="shared" ref="J406" si="821">J398*J404+J403*J405</f>
        <v>0</v>
      </c>
      <c r="K406" s="18">
        <f t="shared" ref="K406" si="822">K398*K404+K403*K405</f>
        <v>0</v>
      </c>
      <c r="L406" s="18">
        <f t="shared" ref="L406" si="823">L398*L404+L403*L405</f>
        <v>0</v>
      </c>
      <c r="M406" s="18">
        <f t="shared" ref="M406" si="824">M398*M404+M403*M405</f>
        <v>0</v>
      </c>
      <c r="N406" s="18">
        <f t="shared" ref="N406" si="825">N398*N404+N403*N405</f>
        <v>0</v>
      </c>
      <c r="O406" s="18">
        <f t="shared" ref="O406" si="826">O398*O404+O403*O405</f>
        <v>0</v>
      </c>
      <c r="P406" s="18">
        <f t="shared" ref="P406" si="827">P398*P404+P403*P405</f>
        <v>0</v>
      </c>
      <c r="Q406" s="18">
        <f t="shared" ref="Q406" si="828">Q398*Q404+Q403*Q405</f>
        <v>0</v>
      </c>
      <c r="R406" s="18">
        <f t="shared" ref="R406" si="829">R398*R404+R403*R405</f>
        <v>0</v>
      </c>
      <c r="S406" s="18">
        <f t="shared" ref="S406" si="830">S398*S404+S403*S405</f>
        <v>0</v>
      </c>
      <c r="T406" s="18">
        <f t="shared" ref="T406" si="831">T398*T404+T403*T405</f>
        <v>0</v>
      </c>
      <c r="U406" s="18">
        <f t="shared" ref="U406" si="832">U398*U404+U403*U405</f>
        <v>0</v>
      </c>
      <c r="V406" s="18">
        <f t="shared" ref="V406" si="833">V398*V404+V403*V405</f>
        <v>0</v>
      </c>
      <c r="W406" s="18">
        <f t="shared" ref="W406" si="834">W398*W404+W403*W405</f>
        <v>0</v>
      </c>
      <c r="X406" s="18">
        <f t="shared" ref="X406" si="835">X398*X404+X403*X405</f>
        <v>0</v>
      </c>
      <c r="Y406" s="18">
        <f t="shared" ref="Y406" si="836">Y398*Y404+Y403*Y405</f>
        <v>0</v>
      </c>
      <c r="Z406" s="18">
        <f t="shared" ref="Z406" si="837">Z398*Z404+Z403*Z405</f>
        <v>0</v>
      </c>
      <c r="AA406" s="18">
        <f t="shared" ref="AA406" si="838">AA398*AA404+AA403*AA405</f>
        <v>0</v>
      </c>
      <c r="AB406" s="18">
        <f t="shared" ref="AB406" si="839">AB398*AB404+AB403*AB405</f>
        <v>0</v>
      </c>
      <c r="AC406" s="18">
        <f t="shared" ref="AC406" si="840">AC398*AC404+AC403*AC405</f>
        <v>0</v>
      </c>
      <c r="AD406" s="18">
        <f t="shared" ref="AD406" si="841">AD398*AD404+AD403*AD405</f>
        <v>0</v>
      </c>
      <c r="AE406" s="18">
        <f t="shared" ref="AE406" si="842">AE398*AE404+AE403*AE405</f>
        <v>0</v>
      </c>
      <c r="AF406" s="18">
        <f t="shared" ref="AF406" si="843">AF398*AF404+AF403*AF405</f>
        <v>0</v>
      </c>
      <c r="AG406" s="18">
        <f t="shared" ref="AG406" si="844">AG398*AG404+AG403*AG405</f>
        <v>0</v>
      </c>
      <c r="AH406" s="18">
        <f t="shared" ref="AH406" si="845">AH398*AH404+AH403*AH405</f>
        <v>0</v>
      </c>
      <c r="AI406" s="18">
        <f t="shared" ref="AI406" si="846">AI398*AI404+AI403*AI405</f>
        <v>0</v>
      </c>
      <c r="AJ406" s="18">
        <f t="shared" ref="AJ406" si="847">AJ398*AJ404+AJ403*AJ405</f>
        <v>0</v>
      </c>
      <c r="AK406" s="18">
        <f t="shared" ref="AK406" si="848">AK398*AK404+AK403*AK405</f>
        <v>0</v>
      </c>
      <c r="AL406" s="18">
        <f t="shared" ref="AL406" si="849">AL398*AL404+AL403*AL405</f>
        <v>0</v>
      </c>
    </row>
    <row r="407" spans="3:38" hidden="1" outlineLevel="1">
      <c r="C407" s="43" t="s">
        <v>103</v>
      </c>
      <c r="D407" s="63"/>
      <c r="E407" s="3"/>
      <c r="F407" s="47" t="s">
        <v>88</v>
      </c>
      <c r="G407" s="18">
        <f>SUM(H407:AL407)</f>
        <v>0</v>
      </c>
      <c r="H407" s="18">
        <f t="shared" ref="H407:AL407" si="850">H398</f>
        <v>0</v>
      </c>
      <c r="I407" s="18">
        <f t="shared" si="850"/>
        <v>0</v>
      </c>
      <c r="J407" s="18">
        <f t="shared" si="850"/>
        <v>0</v>
      </c>
      <c r="K407" s="18">
        <f t="shared" si="850"/>
        <v>0</v>
      </c>
      <c r="L407" s="18">
        <f t="shared" si="850"/>
        <v>0</v>
      </c>
      <c r="M407" s="18">
        <f t="shared" si="850"/>
        <v>0</v>
      </c>
      <c r="N407" s="18">
        <f t="shared" si="850"/>
        <v>0</v>
      </c>
      <c r="O407" s="18">
        <f t="shared" si="850"/>
        <v>0</v>
      </c>
      <c r="P407" s="18">
        <f t="shared" si="850"/>
        <v>0</v>
      </c>
      <c r="Q407" s="18">
        <f t="shared" si="850"/>
        <v>0</v>
      </c>
      <c r="R407" s="18">
        <f t="shared" si="850"/>
        <v>0</v>
      </c>
      <c r="S407" s="18">
        <f t="shared" si="850"/>
        <v>0</v>
      </c>
      <c r="T407" s="18">
        <f t="shared" si="850"/>
        <v>0</v>
      </c>
      <c r="U407" s="18">
        <f t="shared" si="850"/>
        <v>0</v>
      </c>
      <c r="V407" s="18">
        <f t="shared" si="850"/>
        <v>0</v>
      </c>
      <c r="W407" s="18">
        <f t="shared" si="850"/>
        <v>0</v>
      </c>
      <c r="X407" s="18">
        <f t="shared" si="850"/>
        <v>0</v>
      </c>
      <c r="Y407" s="18">
        <f t="shared" si="850"/>
        <v>0</v>
      </c>
      <c r="Z407" s="18">
        <f t="shared" si="850"/>
        <v>0</v>
      </c>
      <c r="AA407" s="18">
        <f t="shared" si="850"/>
        <v>0</v>
      </c>
      <c r="AB407" s="18">
        <f t="shared" si="850"/>
        <v>0</v>
      </c>
      <c r="AC407" s="18">
        <f t="shared" si="850"/>
        <v>0</v>
      </c>
      <c r="AD407" s="18">
        <f t="shared" si="850"/>
        <v>0</v>
      </c>
      <c r="AE407" s="18">
        <f t="shared" si="850"/>
        <v>0</v>
      </c>
      <c r="AF407" s="18">
        <f t="shared" si="850"/>
        <v>0</v>
      </c>
      <c r="AG407" s="18">
        <f t="shared" si="850"/>
        <v>0</v>
      </c>
      <c r="AH407" s="18">
        <f t="shared" si="850"/>
        <v>0</v>
      </c>
      <c r="AI407" s="18">
        <f t="shared" si="850"/>
        <v>0</v>
      </c>
      <c r="AJ407" s="18">
        <f t="shared" si="850"/>
        <v>0</v>
      </c>
      <c r="AK407" s="18">
        <f t="shared" si="850"/>
        <v>0</v>
      </c>
      <c r="AL407" s="18">
        <f t="shared" si="850"/>
        <v>0</v>
      </c>
    </row>
    <row r="408" spans="3:38" hidden="1" outlineLevel="1">
      <c r="C408" s="43" t="s">
        <v>104</v>
      </c>
      <c r="D408" s="63"/>
      <c r="E408" s="3"/>
      <c r="F408" s="47" t="s">
        <v>88</v>
      </c>
      <c r="G408" s="18">
        <f>SUM(H408:AL408)</f>
        <v>0</v>
      </c>
      <c r="H408" s="18">
        <f t="shared" ref="H408:AL408" si="851">IF($O$52="Flotation",H407*$G$34,0)</f>
        <v>0</v>
      </c>
      <c r="I408" s="18">
        <f t="shared" si="851"/>
        <v>0</v>
      </c>
      <c r="J408" s="18">
        <f t="shared" si="851"/>
        <v>0</v>
      </c>
      <c r="K408" s="18">
        <f t="shared" si="851"/>
        <v>0</v>
      </c>
      <c r="L408" s="18">
        <f t="shared" si="851"/>
        <v>0</v>
      </c>
      <c r="M408" s="18">
        <f t="shared" si="851"/>
        <v>0</v>
      </c>
      <c r="N408" s="18">
        <f t="shared" si="851"/>
        <v>0</v>
      </c>
      <c r="O408" s="18">
        <f t="shared" si="851"/>
        <v>0</v>
      </c>
      <c r="P408" s="18">
        <f t="shared" si="851"/>
        <v>0</v>
      </c>
      <c r="Q408" s="18">
        <f t="shared" si="851"/>
        <v>0</v>
      </c>
      <c r="R408" s="18">
        <f t="shared" si="851"/>
        <v>0</v>
      </c>
      <c r="S408" s="18">
        <f t="shared" si="851"/>
        <v>0</v>
      </c>
      <c r="T408" s="18">
        <f t="shared" si="851"/>
        <v>0</v>
      </c>
      <c r="U408" s="18">
        <f t="shared" si="851"/>
        <v>0</v>
      </c>
      <c r="V408" s="18">
        <f t="shared" si="851"/>
        <v>0</v>
      </c>
      <c r="W408" s="18">
        <f t="shared" si="851"/>
        <v>0</v>
      </c>
      <c r="X408" s="18">
        <f t="shared" si="851"/>
        <v>0</v>
      </c>
      <c r="Y408" s="18">
        <f t="shared" si="851"/>
        <v>0</v>
      </c>
      <c r="Z408" s="18">
        <f t="shared" si="851"/>
        <v>0</v>
      </c>
      <c r="AA408" s="18">
        <f t="shared" si="851"/>
        <v>0</v>
      </c>
      <c r="AB408" s="18">
        <f t="shared" si="851"/>
        <v>0</v>
      </c>
      <c r="AC408" s="18">
        <f t="shared" si="851"/>
        <v>0</v>
      </c>
      <c r="AD408" s="18">
        <f t="shared" si="851"/>
        <v>0</v>
      </c>
      <c r="AE408" s="18">
        <f t="shared" si="851"/>
        <v>0</v>
      </c>
      <c r="AF408" s="18">
        <f t="shared" si="851"/>
        <v>0</v>
      </c>
      <c r="AG408" s="18">
        <f t="shared" si="851"/>
        <v>0</v>
      </c>
      <c r="AH408" s="18">
        <f t="shared" si="851"/>
        <v>0</v>
      </c>
      <c r="AI408" s="18">
        <f t="shared" si="851"/>
        <v>0</v>
      </c>
      <c r="AJ408" s="18">
        <f t="shared" si="851"/>
        <v>0</v>
      </c>
      <c r="AK408" s="18">
        <f t="shared" si="851"/>
        <v>0</v>
      </c>
      <c r="AL408" s="18">
        <f t="shared" si="851"/>
        <v>0</v>
      </c>
    </row>
    <row r="409" spans="3:38" hidden="1" outlineLevel="1">
      <c r="C409" s="43" t="s">
        <v>108</v>
      </c>
      <c r="D409" s="3"/>
      <c r="E409" s="3"/>
      <c r="F409" s="47" t="s">
        <v>95</v>
      </c>
      <c r="G409" s="18">
        <f>SUM(H409:AL409)</f>
        <v>0</v>
      </c>
      <c r="H409" s="18">
        <f t="shared" ref="H409:AL409" si="852">IF($O$52="Flotation",H406*$G$35*$G$39,H406*$G$40)</f>
        <v>0</v>
      </c>
      <c r="I409" s="18">
        <f t="shared" si="852"/>
        <v>0</v>
      </c>
      <c r="J409" s="18">
        <f t="shared" si="852"/>
        <v>0</v>
      </c>
      <c r="K409" s="18">
        <f t="shared" si="852"/>
        <v>0</v>
      </c>
      <c r="L409" s="18">
        <f t="shared" si="852"/>
        <v>0</v>
      </c>
      <c r="M409" s="18">
        <f t="shared" si="852"/>
        <v>0</v>
      </c>
      <c r="N409" s="18">
        <f t="shared" si="852"/>
        <v>0</v>
      </c>
      <c r="O409" s="18">
        <f t="shared" si="852"/>
        <v>0</v>
      </c>
      <c r="P409" s="18">
        <f t="shared" si="852"/>
        <v>0</v>
      </c>
      <c r="Q409" s="18">
        <f t="shared" si="852"/>
        <v>0</v>
      </c>
      <c r="R409" s="18">
        <f t="shared" si="852"/>
        <v>0</v>
      </c>
      <c r="S409" s="18">
        <f t="shared" si="852"/>
        <v>0</v>
      </c>
      <c r="T409" s="18">
        <f t="shared" si="852"/>
        <v>0</v>
      </c>
      <c r="U409" s="18">
        <f t="shared" si="852"/>
        <v>0</v>
      </c>
      <c r="V409" s="18">
        <f t="shared" si="852"/>
        <v>0</v>
      </c>
      <c r="W409" s="18">
        <f t="shared" si="852"/>
        <v>0</v>
      </c>
      <c r="X409" s="18">
        <f t="shared" si="852"/>
        <v>0</v>
      </c>
      <c r="Y409" s="18">
        <f t="shared" si="852"/>
        <v>0</v>
      </c>
      <c r="Z409" s="18">
        <f t="shared" si="852"/>
        <v>0</v>
      </c>
      <c r="AA409" s="18">
        <f t="shared" si="852"/>
        <v>0</v>
      </c>
      <c r="AB409" s="18">
        <f t="shared" si="852"/>
        <v>0</v>
      </c>
      <c r="AC409" s="18">
        <f t="shared" si="852"/>
        <v>0</v>
      </c>
      <c r="AD409" s="18">
        <f t="shared" si="852"/>
        <v>0</v>
      </c>
      <c r="AE409" s="18">
        <f t="shared" si="852"/>
        <v>0</v>
      </c>
      <c r="AF409" s="18">
        <f t="shared" si="852"/>
        <v>0</v>
      </c>
      <c r="AG409" s="18">
        <f t="shared" si="852"/>
        <v>0</v>
      </c>
      <c r="AH409" s="18">
        <f t="shared" si="852"/>
        <v>0</v>
      </c>
      <c r="AI409" s="18">
        <f t="shared" si="852"/>
        <v>0</v>
      </c>
      <c r="AJ409" s="18">
        <f t="shared" si="852"/>
        <v>0</v>
      </c>
      <c r="AK409" s="18">
        <f t="shared" si="852"/>
        <v>0</v>
      </c>
      <c r="AL409" s="18">
        <f t="shared" si="852"/>
        <v>0</v>
      </c>
    </row>
    <row r="410" spans="3:38" hidden="1" outlineLevel="1">
      <c r="C410" s="64" t="s">
        <v>219</v>
      </c>
      <c r="D410" s="3"/>
      <c r="E410" s="3"/>
      <c r="F410" s="47" t="s">
        <v>109</v>
      </c>
      <c r="G410" s="42">
        <f>H410</f>
        <v>1</v>
      </c>
      <c r="H410" s="42">
        <f t="shared" ref="H410:AL410" si="853">IF(OR(H$60&gt;0,AND(H398&gt;0,$O$52="Flotation")),1,0)</f>
        <v>1</v>
      </c>
      <c r="I410" s="42">
        <f t="shared" si="853"/>
        <v>1</v>
      </c>
      <c r="J410" s="42">
        <f t="shared" si="853"/>
        <v>1</v>
      </c>
      <c r="K410" s="42">
        <f t="shared" si="853"/>
        <v>1</v>
      </c>
      <c r="L410" s="42">
        <f t="shared" si="853"/>
        <v>1</v>
      </c>
      <c r="M410" s="42">
        <f t="shared" si="853"/>
        <v>1</v>
      </c>
      <c r="N410" s="42">
        <f t="shared" si="853"/>
        <v>1</v>
      </c>
      <c r="O410" s="42">
        <f t="shared" si="853"/>
        <v>0</v>
      </c>
      <c r="P410" s="42">
        <f t="shared" si="853"/>
        <v>0</v>
      </c>
      <c r="Q410" s="42">
        <f t="shared" si="853"/>
        <v>0</v>
      </c>
      <c r="R410" s="42">
        <f t="shared" si="853"/>
        <v>0</v>
      </c>
      <c r="S410" s="42">
        <f t="shared" si="853"/>
        <v>0</v>
      </c>
      <c r="T410" s="42">
        <f t="shared" si="853"/>
        <v>0</v>
      </c>
      <c r="U410" s="42">
        <f t="shared" si="853"/>
        <v>0</v>
      </c>
      <c r="V410" s="42">
        <f t="shared" si="853"/>
        <v>0</v>
      </c>
      <c r="W410" s="42">
        <f t="shared" si="853"/>
        <v>0</v>
      </c>
      <c r="X410" s="42">
        <f t="shared" si="853"/>
        <v>0</v>
      </c>
      <c r="Y410" s="42">
        <f t="shared" si="853"/>
        <v>0</v>
      </c>
      <c r="Z410" s="42">
        <f t="shared" si="853"/>
        <v>0</v>
      </c>
      <c r="AA410" s="42">
        <f t="shared" si="853"/>
        <v>0</v>
      </c>
      <c r="AB410" s="42">
        <f t="shared" si="853"/>
        <v>0</v>
      </c>
      <c r="AC410" s="42">
        <f t="shared" si="853"/>
        <v>0</v>
      </c>
      <c r="AD410" s="42">
        <f t="shared" si="853"/>
        <v>0</v>
      </c>
      <c r="AE410" s="42">
        <f t="shared" si="853"/>
        <v>0</v>
      </c>
      <c r="AF410" s="42">
        <f t="shared" si="853"/>
        <v>0</v>
      </c>
      <c r="AG410" s="42">
        <f t="shared" si="853"/>
        <v>0</v>
      </c>
      <c r="AH410" s="42">
        <f t="shared" si="853"/>
        <v>0</v>
      </c>
      <c r="AI410" s="42">
        <f t="shared" si="853"/>
        <v>0</v>
      </c>
      <c r="AJ410" s="42">
        <f t="shared" si="853"/>
        <v>0</v>
      </c>
      <c r="AK410" s="42">
        <f t="shared" si="853"/>
        <v>0</v>
      </c>
      <c r="AL410" s="42">
        <f t="shared" si="853"/>
        <v>0</v>
      </c>
    </row>
    <row r="411" spans="3:38" hidden="1" outlineLevel="1">
      <c r="C411" s="59"/>
      <c r="D411" s="12"/>
      <c r="E411" s="12"/>
      <c r="F411" s="60"/>
      <c r="G411" s="72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  <c r="Z411" s="73"/>
      <c r="AA411" s="73"/>
      <c r="AB411" s="73"/>
      <c r="AC411" s="73"/>
      <c r="AD411" s="73"/>
      <c r="AE411" s="73"/>
      <c r="AF411" s="73"/>
      <c r="AG411" s="73"/>
      <c r="AH411" s="73"/>
      <c r="AI411" s="73"/>
      <c r="AJ411" s="73"/>
      <c r="AK411" s="73"/>
      <c r="AL411" s="73"/>
    </row>
    <row r="412" spans="3:38" hidden="1" outlineLevel="1">
      <c r="C412" s="34" t="s">
        <v>117</v>
      </c>
      <c r="D412" s="12"/>
      <c r="E412" s="12"/>
      <c r="F412" s="60"/>
      <c r="G412" s="72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  <c r="Z412" s="73"/>
      <c r="AA412" s="73"/>
      <c r="AB412" s="73"/>
      <c r="AC412" s="73"/>
      <c r="AD412" s="73"/>
      <c r="AE412" s="73"/>
      <c r="AF412" s="73"/>
      <c r="AG412" s="73"/>
      <c r="AH412" s="73"/>
      <c r="AI412" s="73"/>
      <c r="AJ412" s="73"/>
      <c r="AK412" s="73"/>
      <c r="AL412" s="73"/>
    </row>
    <row r="413" spans="3:38" hidden="1" outlineLevel="1">
      <c r="C413" s="43" t="s">
        <v>110</v>
      </c>
      <c r="D413" s="3"/>
      <c r="E413" s="3"/>
      <c r="F413" s="47" t="s">
        <v>46</v>
      </c>
      <c r="G413" s="62">
        <f t="shared" ref="G413:G431" si="854">SUM(H413:AL413)</f>
        <v>0</v>
      </c>
      <c r="H413" s="62">
        <f>H409*H$7/1000</f>
        <v>0</v>
      </c>
      <c r="I413" s="62">
        <f t="shared" ref="I413:AC413" si="855">I409*I$7/1000</f>
        <v>0</v>
      </c>
      <c r="J413" s="62">
        <f t="shared" si="855"/>
        <v>0</v>
      </c>
      <c r="K413" s="62">
        <f t="shared" si="855"/>
        <v>0</v>
      </c>
      <c r="L413" s="62">
        <f t="shared" si="855"/>
        <v>0</v>
      </c>
      <c r="M413" s="62">
        <f t="shared" si="855"/>
        <v>0</v>
      </c>
      <c r="N413" s="62">
        <f t="shared" si="855"/>
        <v>0</v>
      </c>
      <c r="O413" s="62">
        <f t="shared" si="855"/>
        <v>0</v>
      </c>
      <c r="P413" s="62">
        <f t="shared" si="855"/>
        <v>0</v>
      </c>
      <c r="Q413" s="62">
        <f t="shared" si="855"/>
        <v>0</v>
      </c>
      <c r="R413" s="62">
        <f t="shared" si="855"/>
        <v>0</v>
      </c>
      <c r="S413" s="62">
        <f t="shared" si="855"/>
        <v>0</v>
      </c>
      <c r="T413" s="62">
        <f t="shared" si="855"/>
        <v>0</v>
      </c>
      <c r="U413" s="62">
        <f t="shared" si="855"/>
        <v>0</v>
      </c>
      <c r="V413" s="62">
        <f t="shared" si="855"/>
        <v>0</v>
      </c>
      <c r="W413" s="62">
        <f t="shared" si="855"/>
        <v>0</v>
      </c>
      <c r="X413" s="62">
        <f t="shared" si="855"/>
        <v>0</v>
      </c>
      <c r="Y413" s="62">
        <f t="shared" si="855"/>
        <v>0</v>
      </c>
      <c r="Z413" s="62">
        <f t="shared" si="855"/>
        <v>0</v>
      </c>
      <c r="AA413" s="62">
        <f t="shared" si="855"/>
        <v>0</v>
      </c>
      <c r="AB413" s="62">
        <f t="shared" si="855"/>
        <v>0</v>
      </c>
      <c r="AC413" s="62">
        <f t="shared" si="855"/>
        <v>0</v>
      </c>
      <c r="AD413" s="62">
        <f t="shared" ref="AD413:AL413" si="856">AD409*AD$7/1000</f>
        <v>0</v>
      </c>
      <c r="AE413" s="62">
        <f t="shared" si="856"/>
        <v>0</v>
      </c>
      <c r="AF413" s="62">
        <f t="shared" si="856"/>
        <v>0</v>
      </c>
      <c r="AG413" s="62">
        <f t="shared" si="856"/>
        <v>0</v>
      </c>
      <c r="AH413" s="62">
        <f t="shared" si="856"/>
        <v>0</v>
      </c>
      <c r="AI413" s="62">
        <f t="shared" si="856"/>
        <v>0</v>
      </c>
      <c r="AJ413" s="62">
        <f t="shared" si="856"/>
        <v>0</v>
      </c>
      <c r="AK413" s="62">
        <f t="shared" si="856"/>
        <v>0</v>
      </c>
      <c r="AL413" s="62">
        <f t="shared" si="856"/>
        <v>0</v>
      </c>
    </row>
    <row r="414" spans="3:38" hidden="1" outlineLevel="1">
      <c r="C414" s="43" t="s">
        <v>31</v>
      </c>
      <c r="D414" s="62">
        <f>$G$24*$O$51</f>
        <v>130</v>
      </c>
      <c r="E414" s="3" t="s">
        <v>23</v>
      </c>
      <c r="F414" s="47" t="s">
        <v>46</v>
      </c>
      <c r="G414" s="62">
        <f t="shared" si="854"/>
        <v>0</v>
      </c>
      <c r="H414" s="62">
        <f>-(H403+H398)*$D414/1000</f>
        <v>0</v>
      </c>
      <c r="I414" s="62">
        <f t="shared" ref="I414:AL414" si="857">-(I403+I398)*$D414/1000</f>
        <v>0</v>
      </c>
      <c r="J414" s="62">
        <f t="shared" si="857"/>
        <v>0</v>
      </c>
      <c r="K414" s="62">
        <f t="shared" si="857"/>
        <v>0</v>
      </c>
      <c r="L414" s="62">
        <f t="shared" si="857"/>
        <v>0</v>
      </c>
      <c r="M414" s="62">
        <f t="shared" si="857"/>
        <v>0</v>
      </c>
      <c r="N414" s="62">
        <f t="shared" si="857"/>
        <v>0</v>
      </c>
      <c r="O414" s="62">
        <f t="shared" si="857"/>
        <v>0</v>
      </c>
      <c r="P414" s="62">
        <f t="shared" si="857"/>
        <v>0</v>
      </c>
      <c r="Q414" s="62">
        <f t="shared" si="857"/>
        <v>0</v>
      </c>
      <c r="R414" s="62">
        <f t="shared" si="857"/>
        <v>0</v>
      </c>
      <c r="S414" s="62">
        <f t="shared" si="857"/>
        <v>0</v>
      </c>
      <c r="T414" s="62">
        <f t="shared" si="857"/>
        <v>0</v>
      </c>
      <c r="U414" s="62">
        <f t="shared" si="857"/>
        <v>0</v>
      </c>
      <c r="V414" s="62">
        <f t="shared" si="857"/>
        <v>0</v>
      </c>
      <c r="W414" s="62">
        <f t="shared" si="857"/>
        <v>0</v>
      </c>
      <c r="X414" s="62">
        <f t="shared" si="857"/>
        <v>0</v>
      </c>
      <c r="Y414" s="62">
        <f t="shared" si="857"/>
        <v>0</v>
      </c>
      <c r="Z414" s="62">
        <f t="shared" si="857"/>
        <v>0</v>
      </c>
      <c r="AA414" s="62">
        <f t="shared" si="857"/>
        <v>0</v>
      </c>
      <c r="AB414" s="62">
        <f t="shared" si="857"/>
        <v>0</v>
      </c>
      <c r="AC414" s="62">
        <f t="shared" si="857"/>
        <v>0</v>
      </c>
      <c r="AD414" s="62">
        <f t="shared" si="857"/>
        <v>0</v>
      </c>
      <c r="AE414" s="62">
        <f t="shared" si="857"/>
        <v>0</v>
      </c>
      <c r="AF414" s="62">
        <f t="shared" si="857"/>
        <v>0</v>
      </c>
      <c r="AG414" s="62">
        <f t="shared" si="857"/>
        <v>0</v>
      </c>
      <c r="AH414" s="62">
        <f t="shared" si="857"/>
        <v>0</v>
      </c>
      <c r="AI414" s="62">
        <f t="shared" si="857"/>
        <v>0</v>
      </c>
      <c r="AJ414" s="62">
        <f t="shared" si="857"/>
        <v>0</v>
      </c>
      <c r="AK414" s="62">
        <f t="shared" si="857"/>
        <v>0</v>
      </c>
      <c r="AL414" s="62">
        <f t="shared" si="857"/>
        <v>0</v>
      </c>
    </row>
    <row r="415" spans="3:38" hidden="1" outlineLevel="1">
      <c r="C415" s="66" t="s">
        <v>102</v>
      </c>
      <c r="D415" s="63"/>
      <c r="E415" s="3"/>
      <c r="F415" s="47" t="s">
        <v>46</v>
      </c>
      <c r="G415" s="62">
        <f t="shared" si="854"/>
        <v>-5</v>
      </c>
      <c r="H415" s="62">
        <f>SUM(H416:H420)</f>
        <v>0</v>
      </c>
      <c r="I415" s="62">
        <f t="shared" ref="I415" si="858">SUM(I416:I420)</f>
        <v>0</v>
      </c>
      <c r="J415" s="62">
        <f t="shared" ref="J415" si="859">SUM(J416:J420)</f>
        <v>0</v>
      </c>
      <c r="K415" s="62">
        <f t="shared" ref="K415" si="860">SUM(K416:K420)</f>
        <v>0</v>
      </c>
      <c r="L415" s="62">
        <f t="shared" ref="L415" si="861">SUM(L416:L420)</f>
        <v>0</v>
      </c>
      <c r="M415" s="62">
        <f t="shared" ref="M415" si="862">SUM(M416:M420)</f>
        <v>0</v>
      </c>
      <c r="N415" s="62">
        <f t="shared" ref="N415" si="863">SUM(N416:N420)</f>
        <v>-5</v>
      </c>
      <c r="O415" s="62">
        <f t="shared" ref="O415" si="864">SUM(O416:O420)</f>
        <v>0</v>
      </c>
      <c r="P415" s="62">
        <f t="shared" ref="P415" si="865">SUM(P416:P420)</f>
        <v>0</v>
      </c>
      <c r="Q415" s="62">
        <f t="shared" ref="Q415" si="866">SUM(Q416:Q420)</f>
        <v>0</v>
      </c>
      <c r="R415" s="62">
        <f t="shared" ref="R415" si="867">SUM(R416:R420)</f>
        <v>0</v>
      </c>
      <c r="S415" s="62">
        <f t="shared" ref="S415" si="868">SUM(S416:S420)</f>
        <v>0</v>
      </c>
      <c r="T415" s="62">
        <f t="shared" ref="T415" si="869">SUM(T416:T420)</f>
        <v>0</v>
      </c>
      <c r="U415" s="62">
        <f t="shared" ref="U415" si="870">SUM(U416:U420)</f>
        <v>0</v>
      </c>
      <c r="V415" s="62">
        <f t="shared" ref="V415" si="871">SUM(V416:V420)</f>
        <v>0</v>
      </c>
      <c r="W415" s="62">
        <f t="shared" ref="W415" si="872">SUM(W416:W420)</f>
        <v>0</v>
      </c>
      <c r="X415" s="62">
        <f t="shared" ref="X415" si="873">SUM(X416:X420)</f>
        <v>0</v>
      </c>
      <c r="Y415" s="62">
        <f t="shared" ref="Y415" si="874">SUM(Y416:Y420)</f>
        <v>0</v>
      </c>
      <c r="Z415" s="62">
        <f t="shared" ref="Z415" si="875">SUM(Z416:Z420)</f>
        <v>0</v>
      </c>
      <c r="AA415" s="62">
        <f t="shared" ref="AA415" si="876">SUM(AA416:AA420)</f>
        <v>0</v>
      </c>
      <c r="AB415" s="62">
        <f t="shared" ref="AB415" si="877">SUM(AB416:AB420)</f>
        <v>0</v>
      </c>
      <c r="AC415" s="62">
        <f t="shared" ref="AC415" si="878">SUM(AC416:AC420)</f>
        <v>0</v>
      </c>
      <c r="AD415" s="62">
        <f t="shared" ref="AD415" si="879">SUM(AD416:AD420)</f>
        <v>0</v>
      </c>
      <c r="AE415" s="62">
        <f t="shared" ref="AE415" si="880">SUM(AE416:AE420)</f>
        <v>0</v>
      </c>
      <c r="AF415" s="62">
        <f t="shared" ref="AF415" si="881">SUM(AF416:AF420)</f>
        <v>0</v>
      </c>
      <c r="AG415" s="62">
        <f t="shared" ref="AG415" si="882">SUM(AG416:AG420)</f>
        <v>0</v>
      </c>
      <c r="AH415" s="62">
        <f t="shared" ref="AH415" si="883">SUM(AH416:AH420)</f>
        <v>0</v>
      </c>
      <c r="AI415" s="62">
        <f t="shared" ref="AI415" si="884">SUM(AI416:AI420)</f>
        <v>0</v>
      </c>
      <c r="AJ415" s="62">
        <f t="shared" ref="AJ415" si="885">SUM(AJ416:AJ420)</f>
        <v>0</v>
      </c>
      <c r="AK415" s="62">
        <f t="shared" ref="AK415" si="886">SUM(AK416:AK420)</f>
        <v>0</v>
      </c>
      <c r="AL415" s="62">
        <f t="shared" ref="AL415" si="887">SUM(AL416:AL420)</f>
        <v>0</v>
      </c>
    </row>
    <row r="416" spans="3:38" hidden="1" outlineLevel="1">
      <c r="C416" s="67" t="s">
        <v>100</v>
      </c>
      <c r="D416" s="68"/>
      <c r="E416" s="69"/>
      <c r="F416" s="70" t="s">
        <v>46</v>
      </c>
      <c r="G416" s="76">
        <f t="shared" si="854"/>
        <v>-5</v>
      </c>
      <c r="H416" s="76">
        <f>-(IF(AND(H410=1,I410=0),$E$43,0)+IF(AND(H410=0,SUM(I410:$AL410)&lt;&gt;0),$E$44,0)+IF(AND(G410=0,H410=1),$E$45,0))</f>
        <v>0</v>
      </c>
      <c r="I416" s="76">
        <f>-(IF(AND(I410=1,J410=0),$E$43,0)+IF(AND(I410=0,SUM(J410:$AL410)&lt;&gt;0),$E$44,0)+IF(AND(H410=0,I410=1),$E$45,0))</f>
        <v>0</v>
      </c>
      <c r="J416" s="76">
        <f>-(IF(AND(J410=1,K410=0),$E$43,0)+IF(AND(J410=0,SUM(K410:$AL410)&lt;&gt;0),$E$44,0)+IF(AND(I410=0,J410=1),$E$45,0))</f>
        <v>0</v>
      </c>
      <c r="K416" s="76">
        <f>-(IF(AND(K410=1,L410=0),$E$43,0)+IF(AND(K410=0,SUM(L410:$AL410)&lt;&gt;0),$E$44,0)+IF(AND(J410=0,K410=1),$E$45,0))</f>
        <v>0</v>
      </c>
      <c r="L416" s="76">
        <f>-(IF(AND(L410=1,M410=0),$E$43,0)+IF(AND(L410=0,SUM(M410:$AL410)&lt;&gt;0),$E$44,0)+IF(AND(K410=0,L410=1),$E$45,0))</f>
        <v>0</v>
      </c>
      <c r="M416" s="76">
        <f>-(IF(AND(M410=1,N410=0),$E$43,0)+IF(AND(M410=0,SUM(N410:$AL410)&lt;&gt;0),$E$44,0)+IF(AND(L410=0,M410=1),$E$45,0))</f>
        <v>0</v>
      </c>
      <c r="N416" s="76">
        <f>-(IF(AND(N410=1,O410=0),$E$43,0)+IF(AND(N410=0,SUM(O410:$AL410)&lt;&gt;0),$E$44,0)+IF(AND(M410=0,N410=1),$E$45,0))</f>
        <v>-5</v>
      </c>
      <c r="O416" s="76">
        <f>-(IF(AND(O410=1,P410=0),$E$43,0)+IF(AND(O410=0,SUM(P410:$AL410)&lt;&gt;0),$E$44,0)+IF(AND(N410=0,O410=1),$E$45,0))</f>
        <v>0</v>
      </c>
      <c r="P416" s="76">
        <f>-(IF(AND(P410=1,Q410=0),$E$43,0)+IF(AND(P410=0,SUM(Q410:$AL410)&lt;&gt;0),$E$44,0)+IF(AND(O410=0,P410=1),$E$45,0))</f>
        <v>0</v>
      </c>
      <c r="Q416" s="76">
        <f>-(IF(AND(Q410=1,R410=0),$E$43,0)+IF(AND(Q410=0,SUM(R410:$AL410)&lt;&gt;0),$E$44,0)+IF(AND(P410=0,Q410=1),$E$45,0))</f>
        <v>0</v>
      </c>
      <c r="R416" s="76">
        <f>-(IF(AND(R410=1,S410=0),$E$43,0)+IF(AND(R410=0,SUM(S410:$AL410)&lt;&gt;0),$E$44,0)+IF(AND(Q410=0,R410=1),$E$45,0))</f>
        <v>0</v>
      </c>
      <c r="S416" s="76">
        <f>-(IF(AND(S410=1,T410=0),$E$43,0)+IF(AND(S410=0,SUM(T410:$AL410)&lt;&gt;0),$E$44,0)+IF(AND(R410=0,S410=1),$E$45,0))</f>
        <v>0</v>
      </c>
      <c r="T416" s="76">
        <f>-(IF(AND(T410=1,U410=0),$E$43,0)+IF(AND(T410=0,SUM(U410:$AL410)&lt;&gt;0),$E$44,0)+IF(AND(S410=0,T410=1),$E$45,0))</f>
        <v>0</v>
      </c>
      <c r="U416" s="76">
        <f>-(IF(AND(U410=1,V410=0),$E$43,0)+IF(AND(U410=0,SUM(V410:$AL410)&lt;&gt;0),$E$44,0)+IF(AND(T410=0,U410=1),$E$45,0))</f>
        <v>0</v>
      </c>
      <c r="V416" s="76">
        <f>-(IF(AND(V410=1,W410=0),$E$43,0)+IF(AND(V410=0,SUM(W410:$AL410)&lt;&gt;0),$E$44,0)+IF(AND(U410=0,V410=1),$E$45,0))</f>
        <v>0</v>
      </c>
      <c r="W416" s="76">
        <f>-(IF(AND(W410=1,X410=0),$E$43,0)+IF(AND(W410=0,SUM(X410:$AL410)&lt;&gt;0),$E$44,0)+IF(AND(V410=0,W410=1),$E$45,0))</f>
        <v>0</v>
      </c>
      <c r="X416" s="76">
        <f>-(IF(AND(X410=1,Y410=0),$E$43,0)+IF(AND(X410=0,SUM(Y410:$AL410)&lt;&gt;0),$E$44,0)+IF(AND(W410=0,X410=1),$E$45,0))</f>
        <v>0</v>
      </c>
      <c r="Y416" s="76">
        <f>-(IF(AND(Y410=1,Z410=0),$E$43,0)+IF(AND(Y410=0,SUM(Z410:$AL410)&lt;&gt;0),$E$44,0)+IF(AND(X410=0,Y410=1),$E$45,0))</f>
        <v>0</v>
      </c>
      <c r="Z416" s="76">
        <f>-(IF(AND(Z410=1,AA410=0),$E$43,0)+IF(AND(Z410=0,SUM(AA410:$AL410)&lt;&gt;0),$E$44,0)+IF(AND(Y410=0,Z410=1),$E$45,0))</f>
        <v>0</v>
      </c>
      <c r="AA416" s="76">
        <f>-(IF(AND(AA410=1,AB410=0),$E$43,0)+IF(AND(AA410=0,SUM(AB410:$AL410)&lt;&gt;0),$E$44,0)+IF(AND(Z410=0,AA410=1),$E$45,0))</f>
        <v>0</v>
      </c>
      <c r="AB416" s="76">
        <f>-(IF(AND(AB410=1,AC410=0),$E$43,0)+IF(AND(AB410=0,SUM(AC410:$AL410)&lt;&gt;0),$E$44,0)+IF(AND(AA410=0,AB410=1),$E$45,0))</f>
        <v>0</v>
      </c>
      <c r="AC416" s="76">
        <f>-(IF(AND(AC410=1,AD410=0),$E$43,0)+IF(AND(AC410=0,SUM(AD410:$AL410)&lt;&gt;0),$E$44,0)+IF(AND(AB410=0,AC410=1),$E$45,0))</f>
        <v>0</v>
      </c>
      <c r="AD416" s="76">
        <f>-(IF(AND(AD410=1,AE410=0),$E$43,0)+IF(AND(AD410=0,SUM(AE410:$AL410)&lt;&gt;0),$E$44,0)+IF(AND(AC410=0,AD410=1),$E$45,0))</f>
        <v>0</v>
      </c>
      <c r="AE416" s="76">
        <f>-(IF(AND(AE410=1,AF410=0),$E$43,0)+IF(AND(AE410=0,SUM(AF410:$AL410)&lt;&gt;0),$E$44,0)+IF(AND(AD410=0,AE410=1),$E$45,0))</f>
        <v>0</v>
      </c>
      <c r="AF416" s="76">
        <f>-(IF(AND(AF410=1,AG410=0),$E$43,0)+IF(AND(AF410=0,SUM(AG410:$AL410)&lt;&gt;0),$E$44,0)+IF(AND(AE410=0,AF410=1),$E$45,0))</f>
        <v>0</v>
      </c>
      <c r="AG416" s="76">
        <f>-(IF(AND(AG410=1,AH410=0),$E$43,0)+IF(AND(AG410=0,SUM(AH410:$AL410)&lt;&gt;0),$E$44,0)+IF(AND(AF410=0,AG410=1),$E$45,0))</f>
        <v>0</v>
      </c>
      <c r="AH416" s="76">
        <f>-(IF(AND(AH410=1,AI410=0),$E$43,0)+IF(AND(AH410=0,SUM(AI410:$AL410)&lt;&gt;0),$E$44,0)+IF(AND(AG410=0,AH410=1),$E$45,0))</f>
        <v>0</v>
      </c>
      <c r="AI416" s="76">
        <f>-(IF(AND(AI410=1,AJ410=0),$E$43,0)+IF(AND(AI410=0,SUM(AJ410:$AL410)&lt;&gt;0),$E$44,0)+IF(AND(AH410=0,AI410=1),$E$45,0))</f>
        <v>0</v>
      </c>
      <c r="AJ416" s="76">
        <f>-(IF(AND(AJ410=1,AK410=0),$E$43,0)+IF(AND(AJ410=0,SUM(AK410:$AL410)&lt;&gt;0),$E$44,0)+IF(AND(AI410=0,AJ410=1),$E$45,0))</f>
        <v>0</v>
      </c>
      <c r="AK416" s="76">
        <f>-(IF(AND(AK410=1,AL410=0),$E$43,0)+IF(AND(AK410=0,SUM(AL410:$AL410)&lt;&gt;0),$E$44,0)+IF(AND(AJ410=0,AK410=1),$E$45,0))</f>
        <v>0</v>
      </c>
      <c r="AL416" s="76">
        <f>-(IF(AND(AL410=1,AM410=0),$E$43,0)+IF(AND(AL410=0,SUM($AL410:AM410)&lt;&gt;0),$E$44,0)+IF(AND(AK410=0,AL410=1),$E$45,0))</f>
        <v>0</v>
      </c>
    </row>
    <row r="417" spans="3:38" hidden="1" outlineLevel="1">
      <c r="C417" s="67" t="s">
        <v>101</v>
      </c>
      <c r="D417" s="68"/>
      <c r="E417" s="69"/>
      <c r="F417" s="70" t="s">
        <v>46</v>
      </c>
      <c r="G417" s="76">
        <f t="shared" si="854"/>
        <v>0</v>
      </c>
      <c r="H417" s="76">
        <f t="shared" ref="H417:AL417" si="888">-IF(AND(H398&gt;0,H$60=0,$O$52="Flotation"),$G$32*IF(I398=0,(H398/MAX($H398:$AL398)),1),0)</f>
        <v>0</v>
      </c>
      <c r="I417" s="76">
        <f t="shared" si="888"/>
        <v>0</v>
      </c>
      <c r="J417" s="76">
        <f t="shared" si="888"/>
        <v>0</v>
      </c>
      <c r="K417" s="76">
        <f t="shared" si="888"/>
        <v>0</v>
      </c>
      <c r="L417" s="76">
        <f t="shared" si="888"/>
        <v>0</v>
      </c>
      <c r="M417" s="76">
        <f t="shared" si="888"/>
        <v>0</v>
      </c>
      <c r="N417" s="76">
        <f t="shared" si="888"/>
        <v>0</v>
      </c>
      <c r="O417" s="76">
        <f t="shared" si="888"/>
        <v>0</v>
      </c>
      <c r="P417" s="76">
        <f t="shared" si="888"/>
        <v>0</v>
      </c>
      <c r="Q417" s="76">
        <f t="shared" si="888"/>
        <v>0</v>
      </c>
      <c r="R417" s="76">
        <f t="shared" si="888"/>
        <v>0</v>
      </c>
      <c r="S417" s="76">
        <f t="shared" si="888"/>
        <v>0</v>
      </c>
      <c r="T417" s="76">
        <f t="shared" si="888"/>
        <v>0</v>
      </c>
      <c r="U417" s="76">
        <f t="shared" si="888"/>
        <v>0</v>
      </c>
      <c r="V417" s="76">
        <f t="shared" si="888"/>
        <v>0</v>
      </c>
      <c r="W417" s="76">
        <f t="shared" si="888"/>
        <v>0</v>
      </c>
      <c r="X417" s="76">
        <f t="shared" si="888"/>
        <v>0</v>
      </c>
      <c r="Y417" s="76">
        <f t="shared" si="888"/>
        <v>0</v>
      </c>
      <c r="Z417" s="76">
        <f t="shared" si="888"/>
        <v>0</v>
      </c>
      <c r="AA417" s="76">
        <f t="shared" si="888"/>
        <v>0</v>
      </c>
      <c r="AB417" s="76">
        <f t="shared" si="888"/>
        <v>0</v>
      </c>
      <c r="AC417" s="76">
        <f t="shared" si="888"/>
        <v>0</v>
      </c>
      <c r="AD417" s="76">
        <f t="shared" si="888"/>
        <v>0</v>
      </c>
      <c r="AE417" s="76">
        <f t="shared" si="888"/>
        <v>0</v>
      </c>
      <c r="AF417" s="76">
        <f t="shared" si="888"/>
        <v>0</v>
      </c>
      <c r="AG417" s="76">
        <f t="shared" si="888"/>
        <v>0</v>
      </c>
      <c r="AH417" s="76">
        <f t="shared" si="888"/>
        <v>0</v>
      </c>
      <c r="AI417" s="76">
        <f t="shared" si="888"/>
        <v>0</v>
      </c>
      <c r="AJ417" s="76">
        <f t="shared" si="888"/>
        <v>0</v>
      </c>
      <c r="AK417" s="76">
        <f t="shared" si="888"/>
        <v>0</v>
      </c>
      <c r="AL417" s="76">
        <f t="shared" si="888"/>
        <v>0</v>
      </c>
    </row>
    <row r="418" spans="3:38" hidden="1" outlineLevel="1">
      <c r="C418" s="67" t="s">
        <v>105</v>
      </c>
      <c r="D418" s="68"/>
      <c r="E418" s="69"/>
      <c r="F418" s="70" t="s">
        <v>46</v>
      </c>
      <c r="G418" s="76">
        <f t="shared" si="854"/>
        <v>0</v>
      </c>
      <c r="H418" s="76">
        <f t="shared" ref="H418:AL418" si="889">-IF($O$52="Flotation",H407*$G$33/1000,0)</f>
        <v>0</v>
      </c>
      <c r="I418" s="76">
        <f t="shared" si="889"/>
        <v>0</v>
      </c>
      <c r="J418" s="76">
        <f t="shared" si="889"/>
        <v>0</v>
      </c>
      <c r="K418" s="76">
        <f t="shared" si="889"/>
        <v>0</v>
      </c>
      <c r="L418" s="76">
        <f t="shared" si="889"/>
        <v>0</v>
      </c>
      <c r="M418" s="76">
        <f t="shared" si="889"/>
        <v>0</v>
      </c>
      <c r="N418" s="76">
        <f t="shared" si="889"/>
        <v>0</v>
      </c>
      <c r="O418" s="76">
        <f t="shared" si="889"/>
        <v>0</v>
      </c>
      <c r="P418" s="76">
        <f t="shared" si="889"/>
        <v>0</v>
      </c>
      <c r="Q418" s="76">
        <f t="shared" si="889"/>
        <v>0</v>
      </c>
      <c r="R418" s="76">
        <f t="shared" si="889"/>
        <v>0</v>
      </c>
      <c r="S418" s="76">
        <f t="shared" si="889"/>
        <v>0</v>
      </c>
      <c r="T418" s="76">
        <f t="shared" si="889"/>
        <v>0</v>
      </c>
      <c r="U418" s="76">
        <f t="shared" si="889"/>
        <v>0</v>
      </c>
      <c r="V418" s="76">
        <f t="shared" si="889"/>
        <v>0</v>
      </c>
      <c r="W418" s="76">
        <f t="shared" si="889"/>
        <v>0</v>
      </c>
      <c r="X418" s="76">
        <f t="shared" si="889"/>
        <v>0</v>
      </c>
      <c r="Y418" s="76">
        <f t="shared" si="889"/>
        <v>0</v>
      </c>
      <c r="Z418" s="76">
        <f t="shared" si="889"/>
        <v>0</v>
      </c>
      <c r="AA418" s="76">
        <f t="shared" si="889"/>
        <v>0</v>
      </c>
      <c r="AB418" s="76">
        <f t="shared" si="889"/>
        <v>0</v>
      </c>
      <c r="AC418" s="76">
        <f t="shared" si="889"/>
        <v>0</v>
      </c>
      <c r="AD418" s="76">
        <f t="shared" si="889"/>
        <v>0</v>
      </c>
      <c r="AE418" s="76">
        <f t="shared" si="889"/>
        <v>0</v>
      </c>
      <c r="AF418" s="76">
        <f t="shared" si="889"/>
        <v>0</v>
      </c>
      <c r="AG418" s="76">
        <f t="shared" si="889"/>
        <v>0</v>
      </c>
      <c r="AH418" s="76">
        <f t="shared" si="889"/>
        <v>0</v>
      </c>
      <c r="AI418" s="76">
        <f t="shared" si="889"/>
        <v>0</v>
      </c>
      <c r="AJ418" s="76">
        <f t="shared" si="889"/>
        <v>0</v>
      </c>
      <c r="AK418" s="76">
        <f t="shared" si="889"/>
        <v>0</v>
      </c>
      <c r="AL418" s="76">
        <f t="shared" si="889"/>
        <v>0</v>
      </c>
    </row>
    <row r="419" spans="3:38" hidden="1" outlineLevel="1">
      <c r="C419" s="67" t="s">
        <v>106</v>
      </c>
      <c r="D419" s="68"/>
      <c r="E419" s="69"/>
      <c r="F419" s="70" t="s">
        <v>46</v>
      </c>
      <c r="G419" s="76">
        <f t="shared" si="854"/>
        <v>0</v>
      </c>
      <c r="H419" s="76">
        <f t="shared" ref="H419:AL419" si="890">-IF(H408&gt;0,H408,H407)*$G$36/1000</f>
        <v>0</v>
      </c>
      <c r="I419" s="76">
        <f t="shared" si="890"/>
        <v>0</v>
      </c>
      <c r="J419" s="76">
        <f t="shared" si="890"/>
        <v>0</v>
      </c>
      <c r="K419" s="76">
        <f t="shared" si="890"/>
        <v>0</v>
      </c>
      <c r="L419" s="76">
        <f t="shared" si="890"/>
        <v>0</v>
      </c>
      <c r="M419" s="76">
        <f t="shared" si="890"/>
        <v>0</v>
      </c>
      <c r="N419" s="76">
        <f t="shared" si="890"/>
        <v>0</v>
      </c>
      <c r="O419" s="76">
        <f t="shared" si="890"/>
        <v>0</v>
      </c>
      <c r="P419" s="76">
        <f t="shared" si="890"/>
        <v>0</v>
      </c>
      <c r="Q419" s="76">
        <f t="shared" si="890"/>
        <v>0</v>
      </c>
      <c r="R419" s="76">
        <f t="shared" si="890"/>
        <v>0</v>
      </c>
      <c r="S419" s="76">
        <f t="shared" si="890"/>
        <v>0</v>
      </c>
      <c r="T419" s="76">
        <f t="shared" si="890"/>
        <v>0</v>
      </c>
      <c r="U419" s="76">
        <f t="shared" si="890"/>
        <v>0</v>
      </c>
      <c r="V419" s="76">
        <f t="shared" si="890"/>
        <v>0</v>
      </c>
      <c r="W419" s="76">
        <f t="shared" si="890"/>
        <v>0</v>
      </c>
      <c r="X419" s="76">
        <f t="shared" si="890"/>
        <v>0</v>
      </c>
      <c r="Y419" s="76">
        <f t="shared" si="890"/>
        <v>0</v>
      </c>
      <c r="Z419" s="76">
        <f t="shared" si="890"/>
        <v>0</v>
      </c>
      <c r="AA419" s="76">
        <f t="shared" si="890"/>
        <v>0</v>
      </c>
      <c r="AB419" s="76">
        <f t="shared" si="890"/>
        <v>0</v>
      </c>
      <c r="AC419" s="76">
        <f t="shared" si="890"/>
        <v>0</v>
      </c>
      <c r="AD419" s="76">
        <f t="shared" si="890"/>
        <v>0</v>
      </c>
      <c r="AE419" s="76">
        <f t="shared" si="890"/>
        <v>0</v>
      </c>
      <c r="AF419" s="76">
        <f t="shared" si="890"/>
        <v>0</v>
      </c>
      <c r="AG419" s="76">
        <f t="shared" si="890"/>
        <v>0</v>
      </c>
      <c r="AH419" s="76">
        <f t="shared" si="890"/>
        <v>0</v>
      </c>
      <c r="AI419" s="76">
        <f t="shared" si="890"/>
        <v>0</v>
      </c>
      <c r="AJ419" s="76">
        <f t="shared" si="890"/>
        <v>0</v>
      </c>
      <c r="AK419" s="76">
        <f t="shared" si="890"/>
        <v>0</v>
      </c>
      <c r="AL419" s="76">
        <f t="shared" si="890"/>
        <v>0</v>
      </c>
    </row>
    <row r="420" spans="3:38" hidden="1" outlineLevel="1">
      <c r="C420" s="67" t="s">
        <v>107</v>
      </c>
      <c r="D420" s="68"/>
      <c r="E420" s="69"/>
      <c r="F420" s="70" t="s">
        <v>46</v>
      </c>
      <c r="G420" s="76">
        <f t="shared" si="854"/>
        <v>0</v>
      </c>
      <c r="H420" s="76">
        <f t="shared" ref="H420:AL420" si="891">-IF(H408&gt;0,H408,H407)*$G$38/1000</f>
        <v>0</v>
      </c>
      <c r="I420" s="76">
        <f t="shared" si="891"/>
        <v>0</v>
      </c>
      <c r="J420" s="76">
        <f t="shared" si="891"/>
        <v>0</v>
      </c>
      <c r="K420" s="76">
        <f t="shared" si="891"/>
        <v>0</v>
      </c>
      <c r="L420" s="76">
        <f t="shared" si="891"/>
        <v>0</v>
      </c>
      <c r="M420" s="76">
        <f t="shared" si="891"/>
        <v>0</v>
      </c>
      <c r="N420" s="76">
        <f t="shared" si="891"/>
        <v>0</v>
      </c>
      <c r="O420" s="76">
        <f t="shared" si="891"/>
        <v>0</v>
      </c>
      <c r="P420" s="76">
        <f t="shared" si="891"/>
        <v>0</v>
      </c>
      <c r="Q420" s="76">
        <f t="shared" si="891"/>
        <v>0</v>
      </c>
      <c r="R420" s="76">
        <f t="shared" si="891"/>
        <v>0</v>
      </c>
      <c r="S420" s="76">
        <f t="shared" si="891"/>
        <v>0</v>
      </c>
      <c r="T420" s="76">
        <f t="shared" si="891"/>
        <v>0</v>
      </c>
      <c r="U420" s="76">
        <f t="shared" si="891"/>
        <v>0</v>
      </c>
      <c r="V420" s="76">
        <f t="shared" si="891"/>
        <v>0</v>
      </c>
      <c r="W420" s="76">
        <f t="shared" si="891"/>
        <v>0</v>
      </c>
      <c r="X420" s="76">
        <f t="shared" si="891"/>
        <v>0</v>
      </c>
      <c r="Y420" s="76">
        <f t="shared" si="891"/>
        <v>0</v>
      </c>
      <c r="Z420" s="76">
        <f t="shared" si="891"/>
        <v>0</v>
      </c>
      <c r="AA420" s="76">
        <f t="shared" si="891"/>
        <v>0</v>
      </c>
      <c r="AB420" s="76">
        <f t="shared" si="891"/>
        <v>0</v>
      </c>
      <c r="AC420" s="76">
        <f t="shared" si="891"/>
        <v>0</v>
      </c>
      <c r="AD420" s="76">
        <f t="shared" si="891"/>
        <v>0</v>
      </c>
      <c r="AE420" s="76">
        <f t="shared" si="891"/>
        <v>0</v>
      </c>
      <c r="AF420" s="76">
        <f t="shared" si="891"/>
        <v>0</v>
      </c>
      <c r="AG420" s="76">
        <f t="shared" si="891"/>
        <v>0</v>
      </c>
      <c r="AH420" s="76">
        <f t="shared" si="891"/>
        <v>0</v>
      </c>
      <c r="AI420" s="76">
        <f t="shared" si="891"/>
        <v>0</v>
      </c>
      <c r="AJ420" s="76">
        <f t="shared" si="891"/>
        <v>0</v>
      </c>
      <c r="AK420" s="76">
        <f t="shared" si="891"/>
        <v>0</v>
      </c>
      <c r="AL420" s="76">
        <f t="shared" si="891"/>
        <v>0</v>
      </c>
    </row>
    <row r="421" spans="3:38" hidden="1" outlineLevel="1">
      <c r="C421" s="66" t="s">
        <v>2</v>
      </c>
      <c r="D421" s="63"/>
      <c r="E421" s="3"/>
      <c r="F421" s="47" t="s">
        <v>46</v>
      </c>
      <c r="G421" s="62">
        <f t="shared" si="854"/>
        <v>0</v>
      </c>
      <c r="H421" s="62">
        <f t="shared" ref="H421:AL421" si="892">-H413*$E$48</f>
        <v>0</v>
      </c>
      <c r="I421" s="62">
        <f t="shared" si="892"/>
        <v>0</v>
      </c>
      <c r="J421" s="62">
        <f t="shared" si="892"/>
        <v>0</v>
      </c>
      <c r="K421" s="62">
        <f t="shared" si="892"/>
        <v>0</v>
      </c>
      <c r="L421" s="62">
        <f t="shared" si="892"/>
        <v>0</v>
      </c>
      <c r="M421" s="62">
        <f t="shared" si="892"/>
        <v>0</v>
      </c>
      <c r="N421" s="62">
        <f t="shared" si="892"/>
        <v>0</v>
      </c>
      <c r="O421" s="62">
        <f t="shared" si="892"/>
        <v>0</v>
      </c>
      <c r="P421" s="62">
        <f t="shared" si="892"/>
        <v>0</v>
      </c>
      <c r="Q421" s="62">
        <f t="shared" si="892"/>
        <v>0</v>
      </c>
      <c r="R421" s="62">
        <f t="shared" si="892"/>
        <v>0</v>
      </c>
      <c r="S421" s="62">
        <f t="shared" si="892"/>
        <v>0</v>
      </c>
      <c r="T421" s="62">
        <f t="shared" si="892"/>
        <v>0</v>
      </c>
      <c r="U421" s="62">
        <f t="shared" si="892"/>
        <v>0</v>
      </c>
      <c r="V421" s="62">
        <f t="shared" si="892"/>
        <v>0</v>
      </c>
      <c r="W421" s="62">
        <f t="shared" si="892"/>
        <v>0</v>
      </c>
      <c r="X421" s="62">
        <f t="shared" si="892"/>
        <v>0</v>
      </c>
      <c r="Y421" s="62">
        <f t="shared" si="892"/>
        <v>0</v>
      </c>
      <c r="Z421" s="62">
        <f t="shared" si="892"/>
        <v>0</v>
      </c>
      <c r="AA421" s="62">
        <f t="shared" si="892"/>
        <v>0</v>
      </c>
      <c r="AB421" s="62">
        <f t="shared" si="892"/>
        <v>0</v>
      </c>
      <c r="AC421" s="62">
        <f t="shared" si="892"/>
        <v>0</v>
      </c>
      <c r="AD421" s="62">
        <f t="shared" si="892"/>
        <v>0</v>
      </c>
      <c r="AE421" s="62">
        <f t="shared" si="892"/>
        <v>0</v>
      </c>
      <c r="AF421" s="62">
        <f t="shared" si="892"/>
        <v>0</v>
      </c>
      <c r="AG421" s="62">
        <f t="shared" si="892"/>
        <v>0</v>
      </c>
      <c r="AH421" s="62">
        <f t="shared" si="892"/>
        <v>0</v>
      </c>
      <c r="AI421" s="62">
        <f t="shared" si="892"/>
        <v>0</v>
      </c>
      <c r="AJ421" s="62">
        <f t="shared" si="892"/>
        <v>0</v>
      </c>
      <c r="AK421" s="62">
        <f t="shared" si="892"/>
        <v>0</v>
      </c>
      <c r="AL421" s="62">
        <f t="shared" si="892"/>
        <v>0</v>
      </c>
    </row>
    <row r="422" spans="3:38" hidden="1" outlineLevel="1">
      <c r="C422" s="43" t="s">
        <v>133</v>
      </c>
      <c r="D422" s="3"/>
      <c r="E422" s="3"/>
      <c r="F422" s="47" t="s">
        <v>46</v>
      </c>
      <c r="G422" s="62">
        <f t="shared" si="854"/>
        <v>0</v>
      </c>
      <c r="H422" s="62">
        <f t="shared" ref="H422:AL422" si="893">-H413*$E$50</f>
        <v>0</v>
      </c>
      <c r="I422" s="62">
        <f t="shared" si="893"/>
        <v>0</v>
      </c>
      <c r="J422" s="62">
        <f t="shared" si="893"/>
        <v>0</v>
      </c>
      <c r="K422" s="62">
        <f t="shared" si="893"/>
        <v>0</v>
      </c>
      <c r="L422" s="62">
        <f t="shared" si="893"/>
        <v>0</v>
      </c>
      <c r="M422" s="62">
        <f t="shared" si="893"/>
        <v>0</v>
      </c>
      <c r="N422" s="62">
        <f t="shared" si="893"/>
        <v>0</v>
      </c>
      <c r="O422" s="62">
        <f t="shared" si="893"/>
        <v>0</v>
      </c>
      <c r="P422" s="62">
        <f t="shared" si="893"/>
        <v>0</v>
      </c>
      <c r="Q422" s="62">
        <f t="shared" si="893"/>
        <v>0</v>
      </c>
      <c r="R422" s="62">
        <f t="shared" si="893"/>
        <v>0</v>
      </c>
      <c r="S422" s="62">
        <f t="shared" si="893"/>
        <v>0</v>
      </c>
      <c r="T422" s="62">
        <f t="shared" si="893"/>
        <v>0</v>
      </c>
      <c r="U422" s="62">
        <f t="shared" si="893"/>
        <v>0</v>
      </c>
      <c r="V422" s="62">
        <f t="shared" si="893"/>
        <v>0</v>
      </c>
      <c r="W422" s="62">
        <f t="shared" si="893"/>
        <v>0</v>
      </c>
      <c r="X422" s="62">
        <f t="shared" si="893"/>
        <v>0</v>
      </c>
      <c r="Y422" s="62">
        <f t="shared" si="893"/>
        <v>0</v>
      </c>
      <c r="Z422" s="62">
        <f t="shared" si="893"/>
        <v>0</v>
      </c>
      <c r="AA422" s="62">
        <f t="shared" si="893"/>
        <v>0</v>
      </c>
      <c r="AB422" s="62">
        <f t="shared" si="893"/>
        <v>0</v>
      </c>
      <c r="AC422" s="62">
        <f t="shared" si="893"/>
        <v>0</v>
      </c>
      <c r="AD422" s="62">
        <f t="shared" si="893"/>
        <v>0</v>
      </c>
      <c r="AE422" s="62">
        <f t="shared" si="893"/>
        <v>0</v>
      </c>
      <c r="AF422" s="62">
        <f t="shared" si="893"/>
        <v>0</v>
      </c>
      <c r="AG422" s="62">
        <f t="shared" si="893"/>
        <v>0</v>
      </c>
      <c r="AH422" s="62">
        <f t="shared" si="893"/>
        <v>0</v>
      </c>
      <c r="AI422" s="62">
        <f t="shared" si="893"/>
        <v>0</v>
      </c>
      <c r="AJ422" s="62">
        <f t="shared" si="893"/>
        <v>0</v>
      </c>
      <c r="AK422" s="62">
        <f t="shared" si="893"/>
        <v>0</v>
      </c>
      <c r="AL422" s="62">
        <f t="shared" si="893"/>
        <v>0</v>
      </c>
    </row>
    <row r="423" spans="3:38" hidden="1" outlineLevel="1">
      <c r="C423" s="43" t="s">
        <v>121</v>
      </c>
      <c r="D423" s="3"/>
      <c r="E423" s="3"/>
      <c r="F423" s="47" t="s">
        <v>46</v>
      </c>
      <c r="G423" s="62">
        <f t="shared" si="854"/>
        <v>0</v>
      </c>
      <c r="H423" s="62">
        <f t="shared" ref="H423:AL423" si="894">-MAX(H413*0.25,SUM(H413:H415,H421:H422,H424:H425))*$E$51</f>
        <v>0</v>
      </c>
      <c r="I423" s="62">
        <f t="shared" si="894"/>
        <v>0</v>
      </c>
      <c r="J423" s="62">
        <f t="shared" si="894"/>
        <v>0</v>
      </c>
      <c r="K423" s="62">
        <f t="shared" si="894"/>
        <v>0</v>
      </c>
      <c r="L423" s="62">
        <f t="shared" si="894"/>
        <v>0</v>
      </c>
      <c r="M423" s="62">
        <f t="shared" si="894"/>
        <v>0</v>
      </c>
      <c r="N423" s="62">
        <f t="shared" si="894"/>
        <v>0</v>
      </c>
      <c r="O423" s="62">
        <f t="shared" si="894"/>
        <v>0</v>
      </c>
      <c r="P423" s="62">
        <f t="shared" si="894"/>
        <v>0</v>
      </c>
      <c r="Q423" s="62">
        <f t="shared" si="894"/>
        <v>0</v>
      </c>
      <c r="R423" s="62">
        <f t="shared" si="894"/>
        <v>0</v>
      </c>
      <c r="S423" s="62">
        <f t="shared" si="894"/>
        <v>0</v>
      </c>
      <c r="T423" s="62">
        <f t="shared" si="894"/>
        <v>0</v>
      </c>
      <c r="U423" s="62">
        <f t="shared" si="894"/>
        <v>0</v>
      </c>
      <c r="V423" s="62">
        <f t="shared" si="894"/>
        <v>0</v>
      </c>
      <c r="W423" s="62">
        <f t="shared" si="894"/>
        <v>0</v>
      </c>
      <c r="X423" s="62">
        <f t="shared" si="894"/>
        <v>0</v>
      </c>
      <c r="Y423" s="62">
        <f t="shared" si="894"/>
        <v>0</v>
      </c>
      <c r="Z423" s="62">
        <f t="shared" si="894"/>
        <v>0</v>
      </c>
      <c r="AA423" s="62">
        <f t="shared" si="894"/>
        <v>0</v>
      </c>
      <c r="AB423" s="62">
        <f t="shared" si="894"/>
        <v>0</v>
      </c>
      <c r="AC423" s="62">
        <f t="shared" si="894"/>
        <v>0</v>
      </c>
      <c r="AD423" s="62">
        <f t="shared" si="894"/>
        <v>0</v>
      </c>
      <c r="AE423" s="62">
        <f t="shared" si="894"/>
        <v>0</v>
      </c>
      <c r="AF423" s="62">
        <f t="shared" si="894"/>
        <v>0</v>
      </c>
      <c r="AG423" s="62">
        <f t="shared" si="894"/>
        <v>0</v>
      </c>
      <c r="AH423" s="62">
        <f t="shared" si="894"/>
        <v>0</v>
      </c>
      <c r="AI423" s="62">
        <f t="shared" si="894"/>
        <v>0</v>
      </c>
      <c r="AJ423" s="62">
        <f t="shared" si="894"/>
        <v>0</v>
      </c>
      <c r="AK423" s="62">
        <f t="shared" si="894"/>
        <v>0</v>
      </c>
      <c r="AL423" s="62">
        <f t="shared" si="894"/>
        <v>0</v>
      </c>
    </row>
    <row r="424" spans="3:38" hidden="1" outlineLevel="1">
      <c r="C424" s="66" t="s">
        <v>118</v>
      </c>
      <c r="D424" s="63"/>
      <c r="E424" s="3"/>
      <c r="F424" s="47" t="s">
        <v>46</v>
      </c>
      <c r="G424" s="62">
        <f t="shared" si="854"/>
        <v>0</v>
      </c>
      <c r="H424" s="62">
        <f t="shared" ref="H424:AL424" si="895">SUM(H414,H417:H418)*$G$49</f>
        <v>0</v>
      </c>
      <c r="I424" s="62">
        <f t="shared" si="895"/>
        <v>0</v>
      </c>
      <c r="J424" s="62">
        <f t="shared" si="895"/>
        <v>0</v>
      </c>
      <c r="K424" s="62">
        <f t="shared" si="895"/>
        <v>0</v>
      </c>
      <c r="L424" s="62">
        <f t="shared" si="895"/>
        <v>0</v>
      </c>
      <c r="M424" s="62">
        <f t="shared" si="895"/>
        <v>0</v>
      </c>
      <c r="N424" s="62">
        <f t="shared" si="895"/>
        <v>0</v>
      </c>
      <c r="O424" s="62">
        <f t="shared" si="895"/>
        <v>0</v>
      </c>
      <c r="P424" s="62">
        <f t="shared" si="895"/>
        <v>0</v>
      </c>
      <c r="Q424" s="62">
        <f t="shared" si="895"/>
        <v>0</v>
      </c>
      <c r="R424" s="62">
        <f t="shared" si="895"/>
        <v>0</v>
      </c>
      <c r="S424" s="62">
        <f t="shared" si="895"/>
        <v>0</v>
      </c>
      <c r="T424" s="62">
        <f t="shared" si="895"/>
        <v>0</v>
      </c>
      <c r="U424" s="62">
        <f t="shared" si="895"/>
        <v>0</v>
      </c>
      <c r="V424" s="62">
        <f t="shared" si="895"/>
        <v>0</v>
      </c>
      <c r="W424" s="62">
        <f t="shared" si="895"/>
        <v>0</v>
      </c>
      <c r="X424" s="62">
        <f t="shared" si="895"/>
        <v>0</v>
      </c>
      <c r="Y424" s="62">
        <f t="shared" si="895"/>
        <v>0</v>
      </c>
      <c r="Z424" s="62">
        <f t="shared" si="895"/>
        <v>0</v>
      </c>
      <c r="AA424" s="62">
        <f t="shared" si="895"/>
        <v>0</v>
      </c>
      <c r="AB424" s="62">
        <f t="shared" si="895"/>
        <v>0</v>
      </c>
      <c r="AC424" s="62">
        <f t="shared" si="895"/>
        <v>0</v>
      </c>
      <c r="AD424" s="62">
        <f t="shared" si="895"/>
        <v>0</v>
      </c>
      <c r="AE424" s="62">
        <f t="shared" si="895"/>
        <v>0</v>
      </c>
      <c r="AF424" s="62">
        <f t="shared" si="895"/>
        <v>0</v>
      </c>
      <c r="AG424" s="62">
        <f t="shared" si="895"/>
        <v>0</v>
      </c>
      <c r="AH424" s="62">
        <f t="shared" si="895"/>
        <v>0</v>
      </c>
      <c r="AI424" s="62">
        <f t="shared" si="895"/>
        <v>0</v>
      </c>
      <c r="AJ424" s="62">
        <f t="shared" si="895"/>
        <v>0</v>
      </c>
      <c r="AK424" s="62">
        <f t="shared" si="895"/>
        <v>0</v>
      </c>
      <c r="AL424" s="62">
        <f t="shared" si="895"/>
        <v>0</v>
      </c>
    </row>
    <row r="425" spans="3:38" hidden="1" outlineLevel="1">
      <c r="C425" s="43" t="s">
        <v>114</v>
      </c>
      <c r="D425" s="3"/>
      <c r="E425" s="3"/>
      <c r="F425" s="47" t="s">
        <v>46</v>
      </c>
      <c r="G425" s="62">
        <f t="shared" si="854"/>
        <v>0</v>
      </c>
      <c r="H425" s="62">
        <f t="shared" ref="H425:AL425" si="896">SUM(H380:H382,H386:H387)</f>
        <v>0</v>
      </c>
      <c r="I425" s="62">
        <f t="shared" si="896"/>
        <v>0</v>
      </c>
      <c r="J425" s="62">
        <f t="shared" si="896"/>
        <v>0</v>
      </c>
      <c r="K425" s="62">
        <f t="shared" si="896"/>
        <v>0</v>
      </c>
      <c r="L425" s="62">
        <f t="shared" si="896"/>
        <v>0</v>
      </c>
      <c r="M425" s="62">
        <f t="shared" si="896"/>
        <v>0</v>
      </c>
      <c r="N425" s="62">
        <f t="shared" si="896"/>
        <v>0</v>
      </c>
      <c r="O425" s="62">
        <f t="shared" si="896"/>
        <v>0</v>
      </c>
      <c r="P425" s="62">
        <f t="shared" si="896"/>
        <v>0</v>
      </c>
      <c r="Q425" s="62">
        <f t="shared" si="896"/>
        <v>0</v>
      </c>
      <c r="R425" s="62">
        <f t="shared" si="896"/>
        <v>0</v>
      </c>
      <c r="S425" s="62">
        <f t="shared" si="896"/>
        <v>0</v>
      </c>
      <c r="T425" s="62">
        <f t="shared" si="896"/>
        <v>0</v>
      </c>
      <c r="U425" s="62">
        <f t="shared" si="896"/>
        <v>0</v>
      </c>
      <c r="V425" s="62">
        <f t="shared" si="896"/>
        <v>0</v>
      </c>
      <c r="W425" s="62">
        <f t="shared" si="896"/>
        <v>0</v>
      </c>
      <c r="X425" s="62">
        <f t="shared" si="896"/>
        <v>0</v>
      </c>
      <c r="Y425" s="62">
        <f t="shared" si="896"/>
        <v>0</v>
      </c>
      <c r="Z425" s="62">
        <f t="shared" si="896"/>
        <v>0</v>
      </c>
      <c r="AA425" s="62">
        <f t="shared" si="896"/>
        <v>0</v>
      </c>
      <c r="AB425" s="62">
        <f t="shared" si="896"/>
        <v>0</v>
      </c>
      <c r="AC425" s="62">
        <f t="shared" si="896"/>
        <v>0</v>
      </c>
      <c r="AD425" s="62">
        <f t="shared" si="896"/>
        <v>0</v>
      </c>
      <c r="AE425" s="62">
        <f t="shared" si="896"/>
        <v>0</v>
      </c>
      <c r="AF425" s="62">
        <f t="shared" si="896"/>
        <v>0</v>
      </c>
      <c r="AG425" s="62">
        <f t="shared" si="896"/>
        <v>0</v>
      </c>
      <c r="AH425" s="62">
        <f t="shared" si="896"/>
        <v>0</v>
      </c>
      <c r="AI425" s="62">
        <f t="shared" si="896"/>
        <v>0</v>
      </c>
      <c r="AJ425" s="62">
        <f t="shared" si="896"/>
        <v>0</v>
      </c>
      <c r="AK425" s="62">
        <f t="shared" si="896"/>
        <v>0</v>
      </c>
      <c r="AL425" s="62">
        <f t="shared" si="896"/>
        <v>0</v>
      </c>
    </row>
    <row r="426" spans="3:38" hidden="1" outlineLevel="1">
      <c r="C426" s="43" t="s">
        <v>111</v>
      </c>
      <c r="D426" s="3"/>
      <c r="E426" s="3"/>
      <c r="F426" s="47" t="s">
        <v>46</v>
      </c>
      <c r="G426" s="62">
        <f t="shared" si="854"/>
        <v>0</v>
      </c>
      <c r="H426" s="62">
        <f t="shared" ref="H426:AL426" si="897">-H392*($G$11*$O$41)/1000000</f>
        <v>0</v>
      </c>
      <c r="I426" s="62">
        <f t="shared" si="897"/>
        <v>0</v>
      </c>
      <c r="J426" s="62">
        <f t="shared" si="897"/>
        <v>0</v>
      </c>
      <c r="K426" s="62">
        <f t="shared" si="897"/>
        <v>0</v>
      </c>
      <c r="L426" s="62">
        <f t="shared" si="897"/>
        <v>0</v>
      </c>
      <c r="M426" s="62">
        <f t="shared" si="897"/>
        <v>0</v>
      </c>
      <c r="N426" s="62">
        <f t="shared" si="897"/>
        <v>0</v>
      </c>
      <c r="O426" s="62">
        <f t="shared" si="897"/>
        <v>0</v>
      </c>
      <c r="P426" s="62">
        <f t="shared" si="897"/>
        <v>0</v>
      </c>
      <c r="Q426" s="62">
        <f t="shared" si="897"/>
        <v>0</v>
      </c>
      <c r="R426" s="62">
        <f t="shared" si="897"/>
        <v>0</v>
      </c>
      <c r="S426" s="62">
        <f t="shared" si="897"/>
        <v>0</v>
      </c>
      <c r="T426" s="62">
        <f t="shared" si="897"/>
        <v>0</v>
      </c>
      <c r="U426" s="62">
        <f t="shared" si="897"/>
        <v>0</v>
      </c>
      <c r="V426" s="62">
        <f t="shared" si="897"/>
        <v>0</v>
      </c>
      <c r="W426" s="62">
        <f t="shared" si="897"/>
        <v>0</v>
      </c>
      <c r="X426" s="62">
        <f t="shared" si="897"/>
        <v>0</v>
      </c>
      <c r="Y426" s="62">
        <f t="shared" si="897"/>
        <v>0</v>
      </c>
      <c r="Z426" s="62">
        <f t="shared" si="897"/>
        <v>0</v>
      </c>
      <c r="AA426" s="62">
        <f t="shared" si="897"/>
        <v>0</v>
      </c>
      <c r="AB426" s="62">
        <f t="shared" si="897"/>
        <v>0</v>
      </c>
      <c r="AC426" s="62">
        <f t="shared" si="897"/>
        <v>0</v>
      </c>
      <c r="AD426" s="62">
        <f t="shared" si="897"/>
        <v>0</v>
      </c>
      <c r="AE426" s="62">
        <f t="shared" si="897"/>
        <v>0</v>
      </c>
      <c r="AF426" s="62">
        <f t="shared" si="897"/>
        <v>0</v>
      </c>
      <c r="AG426" s="62">
        <f t="shared" si="897"/>
        <v>0</v>
      </c>
      <c r="AH426" s="62">
        <f t="shared" si="897"/>
        <v>0</v>
      </c>
      <c r="AI426" s="62">
        <f t="shared" si="897"/>
        <v>0</v>
      </c>
      <c r="AJ426" s="62">
        <f t="shared" si="897"/>
        <v>0</v>
      </c>
      <c r="AK426" s="62">
        <f t="shared" si="897"/>
        <v>0</v>
      </c>
      <c r="AL426" s="62">
        <f t="shared" si="897"/>
        <v>0</v>
      </c>
    </row>
    <row r="427" spans="3:38" hidden="1" outlineLevel="1">
      <c r="C427" s="43" t="s">
        <v>112</v>
      </c>
      <c r="D427" s="3"/>
      <c r="E427" s="3"/>
      <c r="F427" s="47" t="s">
        <v>46</v>
      </c>
      <c r="G427" s="62">
        <f t="shared" si="854"/>
        <v>0</v>
      </c>
      <c r="H427" s="62">
        <f>IFERROR(-H392/$G392*$O$42,0)</f>
        <v>0</v>
      </c>
      <c r="I427" s="62">
        <f t="shared" ref="I427:AL427" si="898">IFERROR(-I392/$G392*$O$42,0)</f>
        <v>0</v>
      </c>
      <c r="J427" s="62">
        <f t="shared" si="898"/>
        <v>0</v>
      </c>
      <c r="K427" s="62">
        <f t="shared" si="898"/>
        <v>0</v>
      </c>
      <c r="L427" s="62">
        <f t="shared" si="898"/>
        <v>0</v>
      </c>
      <c r="M427" s="62">
        <f t="shared" si="898"/>
        <v>0</v>
      </c>
      <c r="N427" s="62">
        <f t="shared" si="898"/>
        <v>0</v>
      </c>
      <c r="O427" s="62">
        <f t="shared" si="898"/>
        <v>0</v>
      </c>
      <c r="P427" s="62">
        <f t="shared" si="898"/>
        <v>0</v>
      </c>
      <c r="Q427" s="62">
        <f t="shared" si="898"/>
        <v>0</v>
      </c>
      <c r="R427" s="62">
        <f t="shared" si="898"/>
        <v>0</v>
      </c>
      <c r="S427" s="62">
        <f t="shared" si="898"/>
        <v>0</v>
      </c>
      <c r="T427" s="62">
        <f t="shared" si="898"/>
        <v>0</v>
      </c>
      <c r="U427" s="62">
        <f t="shared" si="898"/>
        <v>0</v>
      </c>
      <c r="V427" s="62">
        <f t="shared" si="898"/>
        <v>0</v>
      </c>
      <c r="W427" s="62">
        <f t="shared" si="898"/>
        <v>0</v>
      </c>
      <c r="X427" s="62">
        <f t="shared" si="898"/>
        <v>0</v>
      </c>
      <c r="Y427" s="62">
        <f t="shared" si="898"/>
        <v>0</v>
      </c>
      <c r="Z427" s="62">
        <f t="shared" si="898"/>
        <v>0</v>
      </c>
      <c r="AA427" s="62">
        <f t="shared" si="898"/>
        <v>0</v>
      </c>
      <c r="AB427" s="62">
        <f t="shared" si="898"/>
        <v>0</v>
      </c>
      <c r="AC427" s="62">
        <f t="shared" si="898"/>
        <v>0</v>
      </c>
      <c r="AD427" s="62">
        <f t="shared" si="898"/>
        <v>0</v>
      </c>
      <c r="AE427" s="62">
        <f t="shared" si="898"/>
        <v>0</v>
      </c>
      <c r="AF427" s="62">
        <f t="shared" si="898"/>
        <v>0</v>
      </c>
      <c r="AG427" s="62">
        <f t="shared" si="898"/>
        <v>0</v>
      </c>
      <c r="AH427" s="62">
        <f t="shared" si="898"/>
        <v>0</v>
      </c>
      <c r="AI427" s="62">
        <f t="shared" si="898"/>
        <v>0</v>
      </c>
      <c r="AJ427" s="62">
        <f t="shared" si="898"/>
        <v>0</v>
      </c>
      <c r="AK427" s="62">
        <f t="shared" si="898"/>
        <v>0</v>
      </c>
      <c r="AL427" s="62">
        <f t="shared" si="898"/>
        <v>0</v>
      </c>
    </row>
    <row r="428" spans="3:38" hidden="1" outlineLevel="1">
      <c r="C428" s="43" t="s">
        <v>113</v>
      </c>
      <c r="D428" s="3"/>
      <c r="E428" s="3"/>
      <c r="F428" s="47" t="s">
        <v>46</v>
      </c>
      <c r="G428" s="62">
        <f t="shared" si="854"/>
        <v>0</v>
      </c>
      <c r="H428" s="62">
        <f t="shared" ref="H428:AL428" si="899">-H394*($G$11*$O$41)/1000000</f>
        <v>0</v>
      </c>
      <c r="I428" s="62">
        <f t="shared" si="899"/>
        <v>0</v>
      </c>
      <c r="J428" s="62">
        <f t="shared" si="899"/>
        <v>0</v>
      </c>
      <c r="K428" s="62">
        <f t="shared" si="899"/>
        <v>0</v>
      </c>
      <c r="L428" s="62">
        <f t="shared" si="899"/>
        <v>0</v>
      </c>
      <c r="M428" s="62">
        <f t="shared" si="899"/>
        <v>0</v>
      </c>
      <c r="N428" s="62">
        <f t="shared" si="899"/>
        <v>0</v>
      </c>
      <c r="O428" s="62">
        <f t="shared" si="899"/>
        <v>0</v>
      </c>
      <c r="P428" s="62">
        <f t="shared" si="899"/>
        <v>0</v>
      </c>
      <c r="Q428" s="62">
        <f t="shared" si="899"/>
        <v>0</v>
      </c>
      <c r="R428" s="62">
        <f t="shared" si="899"/>
        <v>0</v>
      </c>
      <c r="S428" s="62">
        <f t="shared" si="899"/>
        <v>0</v>
      </c>
      <c r="T428" s="62">
        <f t="shared" si="899"/>
        <v>0</v>
      </c>
      <c r="U428" s="62">
        <f t="shared" si="899"/>
        <v>0</v>
      </c>
      <c r="V428" s="62">
        <f t="shared" si="899"/>
        <v>0</v>
      </c>
      <c r="W428" s="62">
        <f t="shared" si="899"/>
        <v>0</v>
      </c>
      <c r="X428" s="62">
        <f t="shared" si="899"/>
        <v>0</v>
      </c>
      <c r="Y428" s="62">
        <f t="shared" si="899"/>
        <v>0</v>
      </c>
      <c r="Z428" s="62">
        <f t="shared" si="899"/>
        <v>0</v>
      </c>
      <c r="AA428" s="62">
        <f t="shared" si="899"/>
        <v>0</v>
      </c>
      <c r="AB428" s="62">
        <f t="shared" si="899"/>
        <v>0</v>
      </c>
      <c r="AC428" s="62">
        <f t="shared" si="899"/>
        <v>0</v>
      </c>
      <c r="AD428" s="62">
        <f t="shared" si="899"/>
        <v>0</v>
      </c>
      <c r="AE428" s="62">
        <f t="shared" si="899"/>
        <v>0</v>
      </c>
      <c r="AF428" s="62">
        <f t="shared" si="899"/>
        <v>0</v>
      </c>
      <c r="AG428" s="62">
        <f t="shared" si="899"/>
        <v>0</v>
      </c>
      <c r="AH428" s="62">
        <f t="shared" si="899"/>
        <v>0</v>
      </c>
      <c r="AI428" s="62">
        <f t="shared" si="899"/>
        <v>0</v>
      </c>
      <c r="AJ428" s="62">
        <f t="shared" si="899"/>
        <v>0</v>
      </c>
      <c r="AK428" s="62">
        <f t="shared" si="899"/>
        <v>0</v>
      </c>
      <c r="AL428" s="62">
        <f t="shared" si="899"/>
        <v>0</v>
      </c>
    </row>
    <row r="429" spans="3:38" hidden="1" outlineLevel="1">
      <c r="C429" s="43" t="s">
        <v>205</v>
      </c>
      <c r="D429" s="3"/>
      <c r="E429" s="3"/>
      <c r="F429" s="47" t="s">
        <v>46</v>
      </c>
      <c r="G429" s="62">
        <f t="shared" si="854"/>
        <v>0</v>
      </c>
      <c r="H429" s="62">
        <f>-H396</f>
        <v>0</v>
      </c>
      <c r="I429" s="62">
        <f t="shared" ref="I429:AL429" si="900">-I396</f>
        <v>0</v>
      </c>
      <c r="J429" s="62">
        <f t="shared" si="900"/>
        <v>0</v>
      </c>
      <c r="K429" s="62">
        <f t="shared" si="900"/>
        <v>0</v>
      </c>
      <c r="L429" s="62">
        <f t="shared" si="900"/>
        <v>0</v>
      </c>
      <c r="M429" s="62">
        <f t="shared" si="900"/>
        <v>0</v>
      </c>
      <c r="N429" s="62">
        <f t="shared" si="900"/>
        <v>0</v>
      </c>
      <c r="O429" s="62">
        <f t="shared" si="900"/>
        <v>0</v>
      </c>
      <c r="P429" s="62">
        <f t="shared" si="900"/>
        <v>0</v>
      </c>
      <c r="Q429" s="62">
        <f t="shared" si="900"/>
        <v>0</v>
      </c>
      <c r="R429" s="62">
        <f t="shared" si="900"/>
        <v>0</v>
      </c>
      <c r="S429" s="62">
        <f t="shared" si="900"/>
        <v>0</v>
      </c>
      <c r="T429" s="62">
        <f t="shared" si="900"/>
        <v>0</v>
      </c>
      <c r="U429" s="62">
        <f t="shared" si="900"/>
        <v>0</v>
      </c>
      <c r="V429" s="62">
        <f t="shared" si="900"/>
        <v>0</v>
      </c>
      <c r="W429" s="62">
        <f t="shared" si="900"/>
        <v>0</v>
      </c>
      <c r="X429" s="62">
        <f t="shared" si="900"/>
        <v>0</v>
      </c>
      <c r="Y429" s="62">
        <f t="shared" si="900"/>
        <v>0</v>
      </c>
      <c r="Z429" s="62">
        <f t="shared" si="900"/>
        <v>0</v>
      </c>
      <c r="AA429" s="62">
        <f t="shared" si="900"/>
        <v>0</v>
      </c>
      <c r="AB429" s="62">
        <f t="shared" si="900"/>
        <v>0</v>
      </c>
      <c r="AC429" s="62">
        <f t="shared" si="900"/>
        <v>0</v>
      </c>
      <c r="AD429" s="62">
        <f t="shared" si="900"/>
        <v>0</v>
      </c>
      <c r="AE429" s="62">
        <f t="shared" si="900"/>
        <v>0</v>
      </c>
      <c r="AF429" s="62">
        <f t="shared" si="900"/>
        <v>0</v>
      </c>
      <c r="AG429" s="62">
        <f t="shared" si="900"/>
        <v>0</v>
      </c>
      <c r="AH429" s="62">
        <f t="shared" si="900"/>
        <v>0</v>
      </c>
      <c r="AI429" s="62">
        <f t="shared" si="900"/>
        <v>0</v>
      </c>
      <c r="AJ429" s="62">
        <f t="shared" si="900"/>
        <v>0</v>
      </c>
      <c r="AK429" s="62">
        <f t="shared" si="900"/>
        <v>0</v>
      </c>
      <c r="AL429" s="62">
        <f t="shared" si="900"/>
        <v>0</v>
      </c>
    </row>
    <row r="430" spans="3:38" hidden="1" outlineLevel="1">
      <c r="C430" s="43" t="s">
        <v>122</v>
      </c>
      <c r="D430" s="3"/>
      <c r="E430" s="3"/>
      <c r="F430" s="47" t="s">
        <v>46</v>
      </c>
      <c r="G430" s="62">
        <f t="shared" si="854"/>
        <v>-0.5</v>
      </c>
      <c r="H430" s="62">
        <f t="shared" ref="H430:AL430" si="901">SUM(H414:H415)*$G$52</f>
        <v>0</v>
      </c>
      <c r="I430" s="62">
        <f t="shared" si="901"/>
        <v>0</v>
      </c>
      <c r="J430" s="62">
        <f t="shared" si="901"/>
        <v>0</v>
      </c>
      <c r="K430" s="62">
        <f t="shared" si="901"/>
        <v>0</v>
      </c>
      <c r="L430" s="62">
        <f t="shared" si="901"/>
        <v>0</v>
      </c>
      <c r="M430" s="62">
        <f t="shared" si="901"/>
        <v>0</v>
      </c>
      <c r="N430" s="62">
        <f t="shared" si="901"/>
        <v>-0.5</v>
      </c>
      <c r="O430" s="62">
        <f t="shared" si="901"/>
        <v>0</v>
      </c>
      <c r="P430" s="62">
        <f t="shared" si="901"/>
        <v>0</v>
      </c>
      <c r="Q430" s="62">
        <f t="shared" si="901"/>
        <v>0</v>
      </c>
      <c r="R430" s="62">
        <f t="shared" si="901"/>
        <v>0</v>
      </c>
      <c r="S430" s="62">
        <f t="shared" si="901"/>
        <v>0</v>
      </c>
      <c r="T430" s="62">
        <f t="shared" si="901"/>
        <v>0</v>
      </c>
      <c r="U430" s="62">
        <f t="shared" si="901"/>
        <v>0</v>
      </c>
      <c r="V430" s="62">
        <f t="shared" si="901"/>
        <v>0</v>
      </c>
      <c r="W430" s="62">
        <f t="shared" si="901"/>
        <v>0</v>
      </c>
      <c r="X430" s="62">
        <f t="shared" si="901"/>
        <v>0</v>
      </c>
      <c r="Y430" s="62">
        <f t="shared" si="901"/>
        <v>0</v>
      </c>
      <c r="Z430" s="62">
        <f t="shared" si="901"/>
        <v>0</v>
      </c>
      <c r="AA430" s="62">
        <f t="shared" si="901"/>
        <v>0</v>
      </c>
      <c r="AB430" s="62">
        <f t="shared" si="901"/>
        <v>0</v>
      </c>
      <c r="AC430" s="62">
        <f t="shared" si="901"/>
        <v>0</v>
      </c>
      <c r="AD430" s="62">
        <f t="shared" si="901"/>
        <v>0</v>
      </c>
      <c r="AE430" s="62">
        <f t="shared" si="901"/>
        <v>0</v>
      </c>
      <c r="AF430" s="62">
        <f t="shared" si="901"/>
        <v>0</v>
      </c>
      <c r="AG430" s="62">
        <f t="shared" si="901"/>
        <v>0</v>
      </c>
      <c r="AH430" s="62">
        <f t="shared" si="901"/>
        <v>0</v>
      </c>
      <c r="AI430" s="62">
        <f t="shared" si="901"/>
        <v>0</v>
      </c>
      <c r="AJ430" s="62">
        <f t="shared" si="901"/>
        <v>0</v>
      </c>
      <c r="AK430" s="62">
        <f t="shared" si="901"/>
        <v>0</v>
      </c>
      <c r="AL430" s="62">
        <f t="shared" si="901"/>
        <v>0</v>
      </c>
    </row>
    <row r="431" spans="3:38" hidden="1" outlineLevel="1">
      <c r="C431" s="65" t="s">
        <v>125</v>
      </c>
      <c r="D431" s="83"/>
      <c r="E431" s="83"/>
      <c r="F431" s="84" t="s">
        <v>46</v>
      </c>
      <c r="G431" s="85">
        <f t="shared" si="854"/>
        <v>-5.5</v>
      </c>
      <c r="H431" s="85">
        <f t="shared" ref="H431:AL431" si="902">SUM(H413:H415,H421:H430)</f>
        <v>0</v>
      </c>
      <c r="I431" s="85">
        <f t="shared" si="902"/>
        <v>0</v>
      </c>
      <c r="J431" s="85">
        <f t="shared" si="902"/>
        <v>0</v>
      </c>
      <c r="K431" s="85">
        <f t="shared" si="902"/>
        <v>0</v>
      </c>
      <c r="L431" s="85">
        <f t="shared" si="902"/>
        <v>0</v>
      </c>
      <c r="M431" s="85">
        <f t="shared" si="902"/>
        <v>0</v>
      </c>
      <c r="N431" s="85">
        <f t="shared" si="902"/>
        <v>-5.5</v>
      </c>
      <c r="O431" s="85">
        <f t="shared" si="902"/>
        <v>0</v>
      </c>
      <c r="P431" s="85">
        <f t="shared" si="902"/>
        <v>0</v>
      </c>
      <c r="Q431" s="85">
        <f t="shared" si="902"/>
        <v>0</v>
      </c>
      <c r="R431" s="85">
        <f t="shared" si="902"/>
        <v>0</v>
      </c>
      <c r="S431" s="85">
        <f t="shared" si="902"/>
        <v>0</v>
      </c>
      <c r="T431" s="85">
        <f t="shared" si="902"/>
        <v>0</v>
      </c>
      <c r="U431" s="85">
        <f t="shared" si="902"/>
        <v>0</v>
      </c>
      <c r="V431" s="85">
        <f t="shared" si="902"/>
        <v>0</v>
      </c>
      <c r="W431" s="85">
        <f t="shared" si="902"/>
        <v>0</v>
      </c>
      <c r="X431" s="85">
        <f t="shared" si="902"/>
        <v>0</v>
      </c>
      <c r="Y431" s="85">
        <f t="shared" si="902"/>
        <v>0</v>
      </c>
      <c r="Z431" s="85">
        <f t="shared" si="902"/>
        <v>0</v>
      </c>
      <c r="AA431" s="85">
        <f t="shared" si="902"/>
        <v>0</v>
      </c>
      <c r="AB431" s="85">
        <f t="shared" si="902"/>
        <v>0</v>
      </c>
      <c r="AC431" s="85">
        <f t="shared" si="902"/>
        <v>0</v>
      </c>
      <c r="AD431" s="85">
        <f t="shared" si="902"/>
        <v>0</v>
      </c>
      <c r="AE431" s="85">
        <f t="shared" si="902"/>
        <v>0</v>
      </c>
      <c r="AF431" s="85">
        <f t="shared" si="902"/>
        <v>0</v>
      </c>
      <c r="AG431" s="85">
        <f t="shared" si="902"/>
        <v>0</v>
      </c>
      <c r="AH431" s="85">
        <f t="shared" si="902"/>
        <v>0</v>
      </c>
      <c r="AI431" s="85">
        <f t="shared" si="902"/>
        <v>0</v>
      </c>
      <c r="AJ431" s="85">
        <f t="shared" si="902"/>
        <v>0</v>
      </c>
      <c r="AK431" s="85">
        <f t="shared" si="902"/>
        <v>0</v>
      </c>
      <c r="AL431" s="85">
        <f t="shared" si="902"/>
        <v>0</v>
      </c>
    </row>
    <row r="432" spans="3:38" hidden="1" outlineLevel="1">
      <c r="C432" s="65" t="s">
        <v>141</v>
      </c>
      <c r="D432" s="83"/>
      <c r="E432" s="83"/>
      <c r="F432" s="84" t="s">
        <v>142</v>
      </c>
      <c r="G432" s="85">
        <f>-IFERROR(SUMPRODUCT(H432:AL432,H409:AL409)/G409,0)</f>
        <v>0</v>
      </c>
      <c r="H432" s="85">
        <f t="shared" ref="H432:AL432" si="903">IFERROR(-SUM(H414:H415,H421:H430)/H409,0)*1000</f>
        <v>0</v>
      </c>
      <c r="I432" s="85">
        <f t="shared" si="903"/>
        <v>0</v>
      </c>
      <c r="J432" s="85">
        <f t="shared" si="903"/>
        <v>0</v>
      </c>
      <c r="K432" s="85">
        <f t="shared" si="903"/>
        <v>0</v>
      </c>
      <c r="L432" s="85">
        <f t="shared" si="903"/>
        <v>0</v>
      </c>
      <c r="M432" s="85">
        <f t="shared" si="903"/>
        <v>0</v>
      </c>
      <c r="N432" s="85">
        <f t="shared" si="903"/>
        <v>0</v>
      </c>
      <c r="O432" s="85">
        <f t="shared" si="903"/>
        <v>0</v>
      </c>
      <c r="P432" s="85">
        <f t="shared" si="903"/>
        <v>0</v>
      </c>
      <c r="Q432" s="85">
        <f t="shared" si="903"/>
        <v>0</v>
      </c>
      <c r="R432" s="85">
        <f t="shared" si="903"/>
        <v>0</v>
      </c>
      <c r="S432" s="85">
        <f t="shared" si="903"/>
        <v>0</v>
      </c>
      <c r="T432" s="85">
        <f t="shared" si="903"/>
        <v>0</v>
      </c>
      <c r="U432" s="85">
        <f t="shared" si="903"/>
        <v>0</v>
      </c>
      <c r="V432" s="85">
        <f t="shared" si="903"/>
        <v>0</v>
      </c>
      <c r="W432" s="85">
        <f t="shared" si="903"/>
        <v>0</v>
      </c>
      <c r="X432" s="85">
        <f t="shared" si="903"/>
        <v>0</v>
      </c>
      <c r="Y432" s="85">
        <f t="shared" si="903"/>
        <v>0</v>
      </c>
      <c r="Z432" s="85">
        <f t="shared" si="903"/>
        <v>0</v>
      </c>
      <c r="AA432" s="85">
        <f t="shared" si="903"/>
        <v>0</v>
      </c>
      <c r="AB432" s="85">
        <f t="shared" si="903"/>
        <v>0</v>
      </c>
      <c r="AC432" s="85">
        <f t="shared" si="903"/>
        <v>0</v>
      </c>
      <c r="AD432" s="85">
        <f t="shared" si="903"/>
        <v>0</v>
      </c>
      <c r="AE432" s="85">
        <f t="shared" si="903"/>
        <v>0</v>
      </c>
      <c r="AF432" s="85">
        <f t="shared" si="903"/>
        <v>0</v>
      </c>
      <c r="AG432" s="85">
        <f t="shared" si="903"/>
        <v>0</v>
      </c>
      <c r="AH432" s="85">
        <f t="shared" si="903"/>
        <v>0</v>
      </c>
      <c r="AI432" s="85">
        <f t="shared" si="903"/>
        <v>0</v>
      </c>
      <c r="AJ432" s="85">
        <f t="shared" si="903"/>
        <v>0</v>
      </c>
      <c r="AK432" s="85">
        <f t="shared" si="903"/>
        <v>0</v>
      </c>
      <c r="AL432" s="85">
        <f t="shared" si="903"/>
        <v>0</v>
      </c>
    </row>
    <row r="433" spans="3:38" hidden="1" outlineLevel="1">
      <c r="C433" s="65" t="s">
        <v>126</v>
      </c>
      <c r="D433" s="83"/>
      <c r="E433" s="83"/>
      <c r="F433" s="84" t="s">
        <v>46</v>
      </c>
      <c r="G433" s="86">
        <f>NPV($H$8,I431:AL431)+H431</f>
        <v>-4.10418468150145</v>
      </c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X433" s="73"/>
      <c r="Y433" s="73"/>
      <c r="Z433" s="73"/>
      <c r="AA433" s="73"/>
      <c r="AB433" s="73"/>
      <c r="AC433" s="73"/>
      <c r="AD433" s="73"/>
      <c r="AE433" s="73"/>
      <c r="AF433" s="73"/>
      <c r="AG433" s="73"/>
      <c r="AH433" s="73"/>
      <c r="AI433" s="73"/>
      <c r="AJ433" s="73"/>
      <c r="AK433" s="73"/>
      <c r="AL433" s="73"/>
    </row>
    <row r="434" spans="3:38" hidden="1" outlineLevel="1">
      <c r="C434" s="65" t="s">
        <v>190</v>
      </c>
      <c r="D434" s="83"/>
      <c r="E434" s="83"/>
      <c r="F434" s="84" t="s">
        <v>0</v>
      </c>
      <c r="G434" s="131" t="str">
        <f>IFERROR(IRR(H431:AL431),"na")</f>
        <v>na</v>
      </c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  <c r="Z434" s="73"/>
      <c r="AA434" s="73"/>
      <c r="AB434" s="73"/>
      <c r="AC434" s="73"/>
      <c r="AD434" s="73"/>
      <c r="AE434" s="73"/>
      <c r="AF434" s="73"/>
      <c r="AG434" s="73"/>
      <c r="AH434" s="73"/>
      <c r="AI434" s="73"/>
      <c r="AJ434" s="73"/>
      <c r="AK434" s="73"/>
      <c r="AL434" s="73"/>
    </row>
    <row r="435" spans="3:38" hidden="1" outlineLevel="1" collapsed="1">
      <c r="C435" s="59"/>
      <c r="D435" s="12"/>
      <c r="E435" s="12"/>
      <c r="F435" s="60"/>
      <c r="G435" s="72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  <c r="Z435" s="73"/>
      <c r="AA435" s="73"/>
      <c r="AB435" s="73"/>
      <c r="AC435" s="73"/>
      <c r="AD435" s="73"/>
      <c r="AE435" s="73"/>
      <c r="AF435" s="73"/>
      <c r="AG435" s="73"/>
      <c r="AH435" s="73"/>
      <c r="AI435" s="73"/>
      <c r="AJ435" s="73"/>
      <c r="AK435" s="73"/>
      <c r="AL435" s="73"/>
    </row>
    <row r="436" spans="3:38" collapsed="1">
      <c r="C436" s="89" t="s">
        <v>7</v>
      </c>
    </row>
    <row r="437" spans="3:38" hidden="1" outlineLevel="1">
      <c r="C437" s="34" t="s">
        <v>116</v>
      </c>
      <c r="D437" s="41"/>
      <c r="F437" s="74" t="s">
        <v>1</v>
      </c>
      <c r="G437" s="75" t="s">
        <v>21</v>
      </c>
      <c r="H437" s="44">
        <f>H$6</f>
        <v>2020</v>
      </c>
      <c r="I437" s="44">
        <f t="shared" ref="I437:AL437" si="904">I$6</f>
        <v>2021</v>
      </c>
      <c r="J437" s="44">
        <f t="shared" si="904"/>
        <v>2022</v>
      </c>
      <c r="K437" s="44">
        <f t="shared" si="904"/>
        <v>2023</v>
      </c>
      <c r="L437" s="44">
        <f t="shared" si="904"/>
        <v>2024</v>
      </c>
      <c r="M437" s="44">
        <f t="shared" si="904"/>
        <v>2025</v>
      </c>
      <c r="N437" s="44">
        <f t="shared" si="904"/>
        <v>2026</v>
      </c>
      <c r="O437" s="44">
        <f t="shared" si="904"/>
        <v>2027</v>
      </c>
      <c r="P437" s="44">
        <f t="shared" si="904"/>
        <v>2028</v>
      </c>
      <c r="Q437" s="44">
        <f t="shared" si="904"/>
        <v>2029</v>
      </c>
      <c r="R437" s="44">
        <f t="shared" si="904"/>
        <v>2030</v>
      </c>
      <c r="S437" s="44">
        <f t="shared" si="904"/>
        <v>2031</v>
      </c>
      <c r="T437" s="44">
        <f t="shared" si="904"/>
        <v>2032</v>
      </c>
      <c r="U437" s="44">
        <f t="shared" si="904"/>
        <v>2033</v>
      </c>
      <c r="V437" s="44">
        <f t="shared" si="904"/>
        <v>2034</v>
      </c>
      <c r="W437" s="44">
        <f t="shared" si="904"/>
        <v>2035</v>
      </c>
      <c r="X437" s="44">
        <f t="shared" si="904"/>
        <v>2036</v>
      </c>
      <c r="Y437" s="44">
        <f t="shared" si="904"/>
        <v>2037</v>
      </c>
      <c r="Z437" s="44">
        <f t="shared" si="904"/>
        <v>2038</v>
      </c>
      <c r="AA437" s="44">
        <f t="shared" si="904"/>
        <v>2039</v>
      </c>
      <c r="AB437" s="44">
        <f t="shared" si="904"/>
        <v>2040</v>
      </c>
      <c r="AC437" s="44">
        <f t="shared" si="904"/>
        <v>2041</v>
      </c>
      <c r="AD437" s="44">
        <f t="shared" si="904"/>
        <v>2042</v>
      </c>
      <c r="AE437" s="44">
        <f t="shared" si="904"/>
        <v>2043</v>
      </c>
      <c r="AF437" s="44">
        <f t="shared" si="904"/>
        <v>2044</v>
      </c>
      <c r="AG437" s="44">
        <f t="shared" si="904"/>
        <v>2045</v>
      </c>
      <c r="AH437" s="44">
        <f t="shared" si="904"/>
        <v>2046</v>
      </c>
      <c r="AI437" s="44">
        <f t="shared" si="904"/>
        <v>2047</v>
      </c>
      <c r="AJ437" s="44">
        <f t="shared" si="904"/>
        <v>2048</v>
      </c>
      <c r="AK437" s="44">
        <f t="shared" si="904"/>
        <v>2049</v>
      </c>
      <c r="AL437" s="44">
        <f t="shared" si="904"/>
        <v>2050</v>
      </c>
    </row>
    <row r="438" spans="3:38" hidden="1" outlineLevel="1">
      <c r="C438" s="43" t="s">
        <v>83</v>
      </c>
      <c r="D438" s="39" t="str">
        <f>INDEX(Permanent!$B$2:$B$69,MATCH($D384&amp;" "&amp;$E384,Permanent!$D$2:$D$69,FALSE)+$P$25)</f>
        <v>Q1</v>
      </c>
      <c r="E438" s="39">
        <f>INDEX(Permanent!$C$2:$C$69,MATCH($D384&amp;" "&amp;$E384,Permanent!$D$2:$D$69,FALSE)+$P$25)</f>
        <v>2020</v>
      </c>
      <c r="F438" s="47" t="s">
        <v>25</v>
      </c>
      <c r="G438" s="18">
        <f>SUM(H438:AL438)</f>
        <v>0</v>
      </c>
      <c r="H438" s="18">
        <f>IFERROR(($Q$27/$Q$28)*12*H439,0)</f>
        <v>0</v>
      </c>
      <c r="I438" s="18">
        <f t="shared" ref="I438" si="905">IFERROR(($Q$27/$Q$28)*12*I439,0)</f>
        <v>0</v>
      </c>
      <c r="J438" s="18">
        <f t="shared" ref="J438" si="906">IFERROR(($Q$27/$Q$28)*12*J439,0)</f>
        <v>0</v>
      </c>
      <c r="K438" s="18">
        <f t="shared" ref="K438" si="907">IFERROR(($Q$27/$Q$28)*12*K439,0)</f>
        <v>0</v>
      </c>
      <c r="L438" s="18">
        <f t="shared" ref="L438" si="908">IFERROR(($Q$27/$Q$28)*12*L439,0)</f>
        <v>0</v>
      </c>
      <c r="M438" s="18">
        <f t="shared" ref="M438" si="909">IFERROR(($Q$27/$Q$28)*12*M439,0)</f>
        <v>0</v>
      </c>
      <c r="N438" s="18">
        <f t="shared" ref="N438" si="910">IFERROR(($Q$27/$Q$28)*12*N439,0)</f>
        <v>0</v>
      </c>
      <c r="O438" s="18">
        <f t="shared" ref="O438" si="911">IFERROR(($Q$27/$Q$28)*12*O439,0)</f>
        <v>0</v>
      </c>
      <c r="P438" s="18">
        <f t="shared" ref="P438" si="912">IFERROR(($Q$27/$Q$28)*12*P439,0)</f>
        <v>0</v>
      </c>
      <c r="Q438" s="18">
        <f t="shared" ref="Q438" si="913">IFERROR(($Q$27/$Q$28)*12*Q439,0)</f>
        <v>0</v>
      </c>
      <c r="R438" s="18">
        <f t="shared" ref="R438" si="914">IFERROR(($Q$27/$Q$28)*12*R439,0)</f>
        <v>0</v>
      </c>
      <c r="S438" s="18">
        <f t="shared" ref="S438" si="915">IFERROR(($Q$27/$Q$28)*12*S439,0)</f>
        <v>0</v>
      </c>
      <c r="T438" s="18">
        <f t="shared" ref="T438" si="916">IFERROR(($Q$27/$Q$28)*12*T439,0)</f>
        <v>0</v>
      </c>
      <c r="U438" s="18">
        <f t="shared" ref="U438" si="917">IFERROR(($Q$27/$Q$28)*12*U439,0)</f>
        <v>0</v>
      </c>
      <c r="V438" s="18">
        <f t="shared" ref="V438" si="918">IFERROR(($Q$27/$Q$28)*12*V439,0)</f>
        <v>0</v>
      </c>
      <c r="W438" s="18">
        <f t="shared" ref="W438" si="919">IFERROR(($Q$27/$Q$28)*12*W439,0)</f>
        <v>0</v>
      </c>
      <c r="X438" s="18">
        <f t="shared" ref="X438" si="920">IFERROR(($Q$27/$Q$28)*12*X439,0)</f>
        <v>0</v>
      </c>
      <c r="Y438" s="18">
        <f t="shared" ref="Y438" si="921">IFERROR(($Q$27/$Q$28)*12*Y439,0)</f>
        <v>0</v>
      </c>
      <c r="Z438" s="18">
        <f t="shared" ref="Z438" si="922">IFERROR(($Q$27/$Q$28)*12*Z439,0)</f>
        <v>0</v>
      </c>
      <c r="AA438" s="18">
        <f t="shared" ref="AA438" si="923">IFERROR(($Q$27/$Q$28)*12*AA439,0)</f>
        <v>0</v>
      </c>
      <c r="AB438" s="18">
        <f t="shared" ref="AB438" si="924">IFERROR(($Q$27/$Q$28)*12*AB439,0)</f>
        <v>0</v>
      </c>
      <c r="AC438" s="18">
        <f t="shared" ref="AC438" si="925">IFERROR(($Q$27/$Q$28)*12*AC439,0)</f>
        <v>0</v>
      </c>
      <c r="AD438" s="18">
        <f t="shared" ref="AD438" si="926">IFERROR(($Q$27/$Q$28)*12*AD439,0)</f>
        <v>0</v>
      </c>
      <c r="AE438" s="18">
        <f t="shared" ref="AE438" si="927">IFERROR(($Q$27/$Q$28)*12*AE439,0)</f>
        <v>0</v>
      </c>
      <c r="AF438" s="18">
        <f t="shared" ref="AF438" si="928">IFERROR(($Q$27/$Q$28)*12*AF439,0)</f>
        <v>0</v>
      </c>
      <c r="AG438" s="18">
        <f t="shared" ref="AG438" si="929">IFERROR(($Q$27/$Q$28)*12*AG439,0)</f>
        <v>0</v>
      </c>
      <c r="AH438" s="18">
        <f t="shared" ref="AH438" si="930">IFERROR(($Q$27/$Q$28)*12*AH439,0)</f>
        <v>0</v>
      </c>
      <c r="AI438" s="18">
        <f t="shared" ref="AI438" si="931">IFERROR(($Q$27/$Q$28)*12*AI439,0)</f>
        <v>0</v>
      </c>
      <c r="AJ438" s="18">
        <f t="shared" ref="AJ438" si="932">IFERROR(($Q$27/$Q$28)*12*AJ439,0)</f>
        <v>0</v>
      </c>
      <c r="AK438" s="18">
        <f t="shared" ref="AK438" si="933">IFERROR(($Q$27/$Q$28)*12*AK439,0)</f>
        <v>0</v>
      </c>
      <c r="AL438" s="18">
        <f t="shared" ref="AL438" si="934">IFERROR(($Q$27/$Q$28)*12*AL439,0)</f>
        <v>0</v>
      </c>
    </row>
    <row r="439" spans="3:38" hidden="1" outlineLevel="1">
      <c r="C439" s="57" t="s">
        <v>60</v>
      </c>
      <c r="D439" s="3"/>
      <c r="E439" s="3"/>
      <c r="F439" s="47" t="s">
        <v>109</v>
      </c>
      <c r="G439" s="42"/>
      <c r="H439" s="42">
        <f>IF(H437=$E438,INDEX(Permanent!$E$2:$E$5,MATCH($D438,Permanent!$B$2:$B$5,FALSE)),IF(H437&gt;$E438,1,0))</f>
        <v>1</v>
      </c>
      <c r="I439" s="42">
        <f>IF(I437=$E438,INDEX(Permanent!$E$2:$E$5,MATCH($D438,Permanent!$B$2:$B$5,FALSE)),IF(I437&gt;$E438,1,0))</f>
        <v>1</v>
      </c>
      <c r="J439" s="42">
        <f>IF(J437=$E438,INDEX(Permanent!$E$2:$E$5,MATCH($D438,Permanent!$B$2:$B$5,FALSE)),IF(J437&gt;$E438,1,0))</f>
        <v>1</v>
      </c>
      <c r="K439" s="42">
        <f>IF(K437=$E438,INDEX(Permanent!$E$2:$E$5,MATCH($D438,Permanent!$B$2:$B$5,FALSE)),IF(K437&gt;$E438,1,0))</f>
        <v>1</v>
      </c>
      <c r="L439" s="42">
        <f>IF(L437=$E438,INDEX(Permanent!$E$2:$E$5,MATCH($D438,Permanent!$B$2:$B$5,FALSE)),IF(L437&gt;$E438,1,0))</f>
        <v>1</v>
      </c>
      <c r="M439" s="42">
        <f>IF(M437=$E438,INDEX(Permanent!$E$2:$E$5,MATCH($D438,Permanent!$B$2:$B$5,FALSE)),IF(M437&gt;$E438,1,0))</f>
        <v>1</v>
      </c>
      <c r="N439" s="42">
        <f>IF(N437=$E438,INDEX(Permanent!$E$2:$E$5,MATCH($D438,Permanent!$B$2:$B$5,FALSE)),IF(N437&gt;$E438,1,0))</f>
        <v>1</v>
      </c>
      <c r="O439" s="42">
        <f>IF(O437=$E438,INDEX(Permanent!$E$2:$E$5,MATCH($D438,Permanent!$B$2:$B$5,FALSE)),IF(O437&gt;$E438,1,0))</f>
        <v>1</v>
      </c>
      <c r="P439" s="42">
        <f>IF(P437=$E438,INDEX(Permanent!$E$2:$E$5,MATCH($D438,Permanent!$B$2:$B$5,FALSE)),IF(P437&gt;$E438,1,0))</f>
        <v>1</v>
      </c>
      <c r="Q439" s="42">
        <f>IF(Q437=$E438,INDEX(Permanent!$E$2:$E$5,MATCH($D438,Permanent!$B$2:$B$5,FALSE)),IF(Q437&gt;$E438,1,0))</f>
        <v>1</v>
      </c>
      <c r="R439" s="42">
        <f>IF(R437=$E438,INDEX(Permanent!$E$2:$E$5,MATCH($D438,Permanent!$B$2:$B$5,FALSE)),IF(R437&gt;$E438,1,0))</f>
        <v>1</v>
      </c>
      <c r="S439" s="42">
        <f>IF(S437=$E438,INDEX(Permanent!$E$2:$E$5,MATCH($D438,Permanent!$B$2:$B$5,FALSE)),IF(S437&gt;$E438,1,0))</f>
        <v>1</v>
      </c>
      <c r="T439" s="42">
        <f>IF(T437=$E438,INDEX(Permanent!$E$2:$E$5,MATCH($D438,Permanent!$B$2:$B$5,FALSE)),IF(T437&gt;$E438,1,0))</f>
        <v>1</v>
      </c>
      <c r="U439" s="42">
        <f>IF(U437=$E438,INDEX(Permanent!$E$2:$E$5,MATCH($D438,Permanent!$B$2:$B$5,FALSE)),IF(U437&gt;$E438,1,0))</f>
        <v>1</v>
      </c>
      <c r="V439" s="42">
        <f>IF(V437=$E438,INDEX(Permanent!$E$2:$E$5,MATCH($D438,Permanent!$B$2:$B$5,FALSE)),IF(V437&gt;$E438,1,0))</f>
        <v>1</v>
      </c>
      <c r="W439" s="42">
        <f>IF(W437=$E438,INDEX(Permanent!$E$2:$E$5,MATCH($D438,Permanent!$B$2:$B$5,FALSE)),IF(W437&gt;$E438,1,0))</f>
        <v>1</v>
      </c>
      <c r="X439" s="42">
        <f>IF(X437=$E438,INDEX(Permanent!$E$2:$E$5,MATCH($D438,Permanent!$B$2:$B$5,FALSE)),IF(X437&gt;$E438,1,0))</f>
        <v>1</v>
      </c>
      <c r="Y439" s="42">
        <f>IF(Y437=$E438,INDEX(Permanent!$E$2:$E$5,MATCH($D438,Permanent!$B$2:$B$5,FALSE)),IF(Y437&gt;$E438,1,0))</f>
        <v>1</v>
      </c>
      <c r="Z439" s="42">
        <f>IF(Z437=$E438,INDEX(Permanent!$E$2:$E$5,MATCH($D438,Permanent!$B$2:$B$5,FALSE)),IF(Z437&gt;$E438,1,0))</f>
        <v>1</v>
      </c>
      <c r="AA439" s="42">
        <f>IF(AA437=$E438,INDEX(Permanent!$E$2:$E$5,MATCH($D438,Permanent!$B$2:$B$5,FALSE)),IF(AA437&gt;$E438,1,0))</f>
        <v>1</v>
      </c>
      <c r="AB439" s="42">
        <f>IF(AB437=$E438,INDEX(Permanent!$E$2:$E$5,MATCH($D438,Permanent!$B$2:$B$5,FALSE)),IF(AB437&gt;$E438,1,0))</f>
        <v>1</v>
      </c>
      <c r="AC439" s="42">
        <f>IF(AC437=$E438,INDEX(Permanent!$E$2:$E$5,MATCH($D438,Permanent!$B$2:$B$5,FALSE)),IF(AC437&gt;$E438,1,0))</f>
        <v>1</v>
      </c>
      <c r="AD439" s="42">
        <f>IF(AD437=$E438,INDEX(Permanent!$E$2:$E$5,MATCH($D438,Permanent!$B$2:$B$5,FALSE)),IF(AD437&gt;$E438,1,0))</f>
        <v>1</v>
      </c>
      <c r="AE439" s="42">
        <f>IF(AE437=$E438,INDEX(Permanent!$E$2:$E$5,MATCH($D438,Permanent!$B$2:$B$5,FALSE)),IF(AE437&gt;$E438,1,0))</f>
        <v>1</v>
      </c>
      <c r="AF439" s="42">
        <f>IF(AF437=$E438,INDEX(Permanent!$E$2:$E$5,MATCH($D438,Permanent!$B$2:$B$5,FALSE)),IF(AF437&gt;$E438,1,0))</f>
        <v>1</v>
      </c>
      <c r="AG439" s="42">
        <f>IF(AG437=$E438,INDEX(Permanent!$E$2:$E$5,MATCH($D438,Permanent!$B$2:$B$5,FALSE)),IF(AG437&gt;$E438,1,0))</f>
        <v>1</v>
      </c>
      <c r="AH439" s="42">
        <f>IF(AH437=$E438,INDEX(Permanent!$E$2:$E$5,MATCH($D438,Permanent!$B$2:$B$5,FALSE)),IF(AH437&gt;$E438,1,0))</f>
        <v>1</v>
      </c>
      <c r="AI439" s="42">
        <f>IF(AI437=$E438,INDEX(Permanent!$E$2:$E$5,MATCH($D438,Permanent!$B$2:$B$5,FALSE)),IF(AI437&gt;$E438,1,0))</f>
        <v>1</v>
      </c>
      <c r="AJ439" s="42">
        <f>IF(AJ437=$E438,INDEX(Permanent!$E$2:$E$5,MATCH($D438,Permanent!$B$2:$B$5,FALSE)),IF(AJ437&gt;$E438,1,0))</f>
        <v>1</v>
      </c>
      <c r="AK439" s="42">
        <f>IF(AK437=$E438,INDEX(Permanent!$E$2:$E$5,MATCH($D438,Permanent!$B$2:$B$5,FALSE)),IF(AK437&gt;$E438,1,0))</f>
        <v>1</v>
      </c>
      <c r="AL439" s="42">
        <f>IF(AL437=$E438,INDEX(Permanent!$E$2:$E$5,MATCH($D438,Permanent!$B$2:$B$5,FALSE)),IF(AL437&gt;$E438,1,0))</f>
        <v>1</v>
      </c>
    </row>
    <row r="440" spans="3:38" hidden="1" outlineLevel="1">
      <c r="C440" s="43" t="s">
        <v>85</v>
      </c>
      <c r="D440" s="39" t="str">
        <f>INDEX(Permanent!$B$2:$B$69,MATCH(D438&amp;" "&amp;E438,Permanent!$D$2:$D$69,FALSE)+$P$36+ROUND($P$28/3,0))</f>
        <v>Q1</v>
      </c>
      <c r="E440" s="39">
        <f>INDEX(Permanent!$C$2:$C$69,MATCH(D438&amp;" "&amp;E438,Permanent!$D$2:$D$69,FALSE)+$P$36+ROUND($P$28/3,0))</f>
        <v>2020</v>
      </c>
      <c r="F440" s="47" t="s">
        <v>25</v>
      </c>
      <c r="G440" s="18">
        <f>SUM(H440:AL440)</f>
        <v>0</v>
      </c>
      <c r="H440" s="18">
        <f>IFERROR(($Q$38/$Q$39)*12*H441,0)</f>
        <v>0</v>
      </c>
      <c r="I440" s="18">
        <f t="shared" ref="I440" si="935">IFERROR(($Q$38/$Q$39)*12*I441,0)</f>
        <v>0</v>
      </c>
      <c r="J440" s="18">
        <f t="shared" ref="J440" si="936">IFERROR(($Q$38/$Q$39)*12*J441,0)</f>
        <v>0</v>
      </c>
      <c r="K440" s="18">
        <f t="shared" ref="K440" si="937">IFERROR(($Q$38/$Q$39)*12*K441,0)</f>
        <v>0</v>
      </c>
      <c r="L440" s="18">
        <f t="shared" ref="L440" si="938">IFERROR(($Q$38/$Q$39)*12*L441,0)</f>
        <v>0</v>
      </c>
      <c r="M440" s="18">
        <f t="shared" ref="M440" si="939">IFERROR(($Q$38/$Q$39)*12*M441,0)</f>
        <v>0</v>
      </c>
      <c r="N440" s="18">
        <f t="shared" ref="N440" si="940">IFERROR(($Q$38/$Q$39)*12*N441,0)</f>
        <v>0</v>
      </c>
      <c r="O440" s="18">
        <f t="shared" ref="O440" si="941">IFERROR(($Q$38/$Q$39)*12*O441,0)</f>
        <v>0</v>
      </c>
      <c r="P440" s="18">
        <f t="shared" ref="P440" si="942">IFERROR(($Q$38/$Q$39)*12*P441,0)</f>
        <v>0</v>
      </c>
      <c r="Q440" s="18">
        <f t="shared" ref="Q440" si="943">IFERROR(($Q$38/$Q$39)*12*Q441,0)</f>
        <v>0</v>
      </c>
      <c r="R440" s="18">
        <f t="shared" ref="R440" si="944">IFERROR(($Q$38/$Q$39)*12*R441,0)</f>
        <v>0</v>
      </c>
      <c r="S440" s="18">
        <f t="shared" ref="S440" si="945">IFERROR(($Q$38/$Q$39)*12*S441,0)</f>
        <v>0</v>
      </c>
      <c r="T440" s="18">
        <f t="shared" ref="T440" si="946">IFERROR(($Q$38/$Q$39)*12*T441,0)</f>
        <v>0</v>
      </c>
      <c r="U440" s="18">
        <f t="shared" ref="U440" si="947">IFERROR(($Q$38/$Q$39)*12*U441,0)</f>
        <v>0</v>
      </c>
      <c r="V440" s="18">
        <f t="shared" ref="V440" si="948">IFERROR(($Q$38/$Q$39)*12*V441,0)</f>
        <v>0</v>
      </c>
      <c r="W440" s="18">
        <f t="shared" ref="W440" si="949">IFERROR(($Q$38/$Q$39)*12*W441,0)</f>
        <v>0</v>
      </c>
      <c r="X440" s="18">
        <f t="shared" ref="X440" si="950">IFERROR(($Q$38/$Q$39)*12*X441,0)</f>
        <v>0</v>
      </c>
      <c r="Y440" s="18">
        <f t="shared" ref="Y440" si="951">IFERROR(($Q$38/$Q$39)*12*Y441,0)</f>
        <v>0</v>
      </c>
      <c r="Z440" s="18">
        <f t="shared" ref="Z440" si="952">IFERROR(($Q$38/$Q$39)*12*Z441,0)</f>
        <v>0</v>
      </c>
      <c r="AA440" s="18">
        <f t="shared" ref="AA440" si="953">IFERROR(($Q$38/$Q$39)*12*AA441,0)</f>
        <v>0</v>
      </c>
      <c r="AB440" s="18">
        <f t="shared" ref="AB440" si="954">IFERROR(($Q$38/$Q$39)*12*AB441,0)</f>
        <v>0</v>
      </c>
      <c r="AC440" s="18">
        <f t="shared" ref="AC440" si="955">IFERROR(($Q$38/$Q$39)*12*AC441,0)</f>
        <v>0</v>
      </c>
      <c r="AD440" s="18">
        <f t="shared" ref="AD440" si="956">IFERROR(($Q$38/$Q$39)*12*AD441,0)</f>
        <v>0</v>
      </c>
      <c r="AE440" s="18">
        <f t="shared" ref="AE440" si="957">IFERROR(($Q$38/$Q$39)*12*AE441,0)</f>
        <v>0</v>
      </c>
      <c r="AF440" s="18">
        <f t="shared" ref="AF440" si="958">IFERROR(($Q$38/$Q$39)*12*AF441,0)</f>
        <v>0</v>
      </c>
      <c r="AG440" s="18">
        <f t="shared" ref="AG440" si="959">IFERROR(($Q$38/$Q$39)*12*AG441,0)</f>
        <v>0</v>
      </c>
      <c r="AH440" s="18">
        <f t="shared" ref="AH440" si="960">IFERROR(($Q$38/$Q$39)*12*AH441,0)</f>
        <v>0</v>
      </c>
      <c r="AI440" s="18">
        <f t="shared" ref="AI440" si="961">IFERROR(($Q$38/$Q$39)*12*AI441,0)</f>
        <v>0</v>
      </c>
      <c r="AJ440" s="18">
        <f t="shared" ref="AJ440" si="962">IFERROR(($Q$38/$Q$39)*12*AJ441,0)</f>
        <v>0</v>
      </c>
      <c r="AK440" s="18">
        <f t="shared" ref="AK440" si="963">IFERROR(($Q$38/$Q$39)*12*AK441,0)</f>
        <v>0</v>
      </c>
      <c r="AL440" s="18">
        <f t="shared" ref="AL440" si="964">IFERROR(($Q$38/$Q$39)*12*AL441,0)</f>
        <v>0</v>
      </c>
    </row>
    <row r="441" spans="3:38" hidden="1" outlineLevel="1">
      <c r="C441" s="57" t="s">
        <v>60</v>
      </c>
      <c r="D441" s="3"/>
      <c r="E441" s="3"/>
      <c r="F441" s="47" t="s">
        <v>109</v>
      </c>
      <c r="G441" s="42"/>
      <c r="H441" s="42">
        <f>IF(H437=$E440,INDEX(Permanent!$E$2:$E$5,MATCH($D440,Permanent!$B$2:$B$5,FALSE)),IF(H437&gt;$E440,1,0))</f>
        <v>1</v>
      </c>
      <c r="I441" s="42">
        <f>IF(I437=$E440,INDEX(Permanent!$E$2:$E$5,MATCH($D440,Permanent!$B$2:$B$5,FALSE)),IF(I437&gt;$E440,1,0))</f>
        <v>1</v>
      </c>
      <c r="J441" s="42">
        <f>IF(J437=$E440,INDEX(Permanent!$E$2:$E$5,MATCH($D440,Permanent!$B$2:$B$5,FALSE)),IF(J437&gt;$E440,1,0))</f>
        <v>1</v>
      </c>
      <c r="K441" s="42">
        <f>IF(K437=$E440,INDEX(Permanent!$E$2:$E$5,MATCH($D440,Permanent!$B$2:$B$5,FALSE)),IF(K437&gt;$E440,1,0))</f>
        <v>1</v>
      </c>
      <c r="L441" s="42">
        <f>IF(L437=$E440,INDEX(Permanent!$E$2:$E$5,MATCH($D440,Permanent!$B$2:$B$5,FALSE)),IF(L437&gt;$E440,1,0))</f>
        <v>1</v>
      </c>
      <c r="M441" s="42">
        <f>IF(M437=$E440,INDEX(Permanent!$E$2:$E$5,MATCH($D440,Permanent!$B$2:$B$5,FALSE)),IF(M437&gt;$E440,1,0))</f>
        <v>1</v>
      </c>
      <c r="N441" s="42">
        <f>IF(N437=$E440,INDEX(Permanent!$E$2:$E$5,MATCH($D440,Permanent!$B$2:$B$5,FALSE)),IF(N437&gt;$E440,1,0))</f>
        <v>1</v>
      </c>
      <c r="O441" s="42">
        <f>IF(O437=$E440,INDEX(Permanent!$E$2:$E$5,MATCH($D440,Permanent!$B$2:$B$5,FALSE)),IF(O437&gt;$E440,1,0))</f>
        <v>1</v>
      </c>
      <c r="P441" s="42">
        <f>IF(P437=$E440,INDEX(Permanent!$E$2:$E$5,MATCH($D440,Permanent!$B$2:$B$5,FALSE)),IF(P437&gt;$E440,1,0))</f>
        <v>1</v>
      </c>
      <c r="Q441" s="42">
        <f>IF(Q437=$E440,INDEX(Permanent!$E$2:$E$5,MATCH($D440,Permanent!$B$2:$B$5,FALSE)),IF(Q437&gt;$E440,1,0))</f>
        <v>1</v>
      </c>
      <c r="R441" s="42">
        <f>IF(R437=$E440,INDEX(Permanent!$E$2:$E$5,MATCH($D440,Permanent!$B$2:$B$5,FALSE)),IF(R437&gt;$E440,1,0))</f>
        <v>1</v>
      </c>
      <c r="S441" s="42">
        <f>IF(S437=$E440,INDEX(Permanent!$E$2:$E$5,MATCH($D440,Permanent!$B$2:$B$5,FALSE)),IF(S437&gt;$E440,1,0))</f>
        <v>1</v>
      </c>
      <c r="T441" s="42">
        <f>IF(T437=$E440,INDEX(Permanent!$E$2:$E$5,MATCH($D440,Permanent!$B$2:$B$5,FALSE)),IF(T437&gt;$E440,1,0))</f>
        <v>1</v>
      </c>
      <c r="U441" s="42">
        <f>IF(U437=$E440,INDEX(Permanent!$E$2:$E$5,MATCH($D440,Permanent!$B$2:$B$5,FALSE)),IF(U437&gt;$E440,1,0))</f>
        <v>1</v>
      </c>
      <c r="V441" s="42">
        <f>IF(V437=$E440,INDEX(Permanent!$E$2:$E$5,MATCH($D440,Permanent!$B$2:$B$5,FALSE)),IF(V437&gt;$E440,1,0))</f>
        <v>1</v>
      </c>
      <c r="W441" s="42">
        <f>IF(W437=$E440,INDEX(Permanent!$E$2:$E$5,MATCH($D440,Permanent!$B$2:$B$5,FALSE)),IF(W437&gt;$E440,1,0))</f>
        <v>1</v>
      </c>
      <c r="X441" s="42">
        <f>IF(X437=$E440,INDEX(Permanent!$E$2:$E$5,MATCH($D440,Permanent!$B$2:$B$5,FALSE)),IF(X437&gt;$E440,1,0))</f>
        <v>1</v>
      </c>
      <c r="Y441" s="42">
        <f>IF(Y437=$E440,INDEX(Permanent!$E$2:$E$5,MATCH($D440,Permanent!$B$2:$B$5,FALSE)),IF(Y437&gt;$E440,1,0))</f>
        <v>1</v>
      </c>
      <c r="Z441" s="42">
        <f>IF(Z437=$E440,INDEX(Permanent!$E$2:$E$5,MATCH($D440,Permanent!$B$2:$B$5,FALSE)),IF(Z437&gt;$E440,1,0))</f>
        <v>1</v>
      </c>
      <c r="AA441" s="42">
        <f>IF(AA437=$E440,INDEX(Permanent!$E$2:$E$5,MATCH($D440,Permanent!$B$2:$B$5,FALSE)),IF(AA437&gt;$E440,1,0))</f>
        <v>1</v>
      </c>
      <c r="AB441" s="42">
        <f>IF(AB437=$E440,INDEX(Permanent!$E$2:$E$5,MATCH($D440,Permanent!$B$2:$B$5,FALSE)),IF(AB437&gt;$E440,1,0))</f>
        <v>1</v>
      </c>
      <c r="AC441" s="42">
        <f>IF(AC437=$E440,INDEX(Permanent!$E$2:$E$5,MATCH($D440,Permanent!$B$2:$B$5,FALSE)),IF(AC437&gt;$E440,1,0))</f>
        <v>1</v>
      </c>
      <c r="AD441" s="42">
        <f>IF(AD437=$E440,INDEX(Permanent!$E$2:$E$5,MATCH($D440,Permanent!$B$2:$B$5,FALSE)),IF(AD437&gt;$E440,1,0))</f>
        <v>1</v>
      </c>
      <c r="AE441" s="42">
        <f>IF(AE437=$E440,INDEX(Permanent!$E$2:$E$5,MATCH($D440,Permanent!$B$2:$B$5,FALSE)),IF(AE437&gt;$E440,1,0))</f>
        <v>1</v>
      </c>
      <c r="AF441" s="42">
        <f>IF(AF437=$E440,INDEX(Permanent!$E$2:$E$5,MATCH($D440,Permanent!$B$2:$B$5,FALSE)),IF(AF437&gt;$E440,1,0))</f>
        <v>1</v>
      </c>
      <c r="AG441" s="42">
        <f>IF(AG437=$E440,INDEX(Permanent!$E$2:$E$5,MATCH($D440,Permanent!$B$2:$B$5,FALSE)),IF(AG437&gt;$E440,1,0))</f>
        <v>1</v>
      </c>
      <c r="AH441" s="42">
        <f>IF(AH437=$E440,INDEX(Permanent!$E$2:$E$5,MATCH($D440,Permanent!$B$2:$B$5,FALSE)),IF(AH437&gt;$E440,1,0))</f>
        <v>1</v>
      </c>
      <c r="AI441" s="42">
        <f>IF(AI437=$E440,INDEX(Permanent!$E$2:$E$5,MATCH($D440,Permanent!$B$2:$B$5,FALSE)),IF(AI437&gt;$E440,1,0))</f>
        <v>1</v>
      </c>
      <c r="AJ441" s="42">
        <f>IF(AJ437=$E440,INDEX(Permanent!$E$2:$E$5,MATCH($D440,Permanent!$B$2:$B$5,FALSE)),IF(AJ437&gt;$E440,1,0))</f>
        <v>1</v>
      </c>
      <c r="AK441" s="42">
        <f>IF(AK437=$E440,INDEX(Permanent!$E$2:$E$5,MATCH($D440,Permanent!$B$2:$B$5,FALSE)),IF(AK437&gt;$E440,1,0))</f>
        <v>1</v>
      </c>
      <c r="AL441" s="42">
        <f>IF(AL437=$E440,INDEX(Permanent!$E$2:$E$5,MATCH($D440,Permanent!$B$2:$B$5,FALSE)),IF(AL437&gt;$E440,1,0))</f>
        <v>1</v>
      </c>
    </row>
    <row r="442" spans="3:38" hidden="1" outlineLevel="1">
      <c r="C442" s="43" t="s">
        <v>203</v>
      </c>
      <c r="D442" s="3"/>
      <c r="E442" s="3"/>
      <c r="F442" s="47" t="s">
        <v>46</v>
      </c>
      <c r="G442" s="18">
        <f>SUM(H442:AL442)</f>
        <v>0</v>
      </c>
      <c r="H442" s="62">
        <f t="shared" ref="H442:AL442" si="965">IFERROR(H443/$G443*$P$33,0)</f>
        <v>0</v>
      </c>
      <c r="I442" s="62">
        <f t="shared" si="965"/>
        <v>0</v>
      </c>
      <c r="J442" s="62">
        <f t="shared" si="965"/>
        <v>0</v>
      </c>
      <c r="K442" s="62">
        <f t="shared" si="965"/>
        <v>0</v>
      </c>
      <c r="L442" s="62">
        <f t="shared" si="965"/>
        <v>0</v>
      </c>
      <c r="M442" s="62">
        <f t="shared" si="965"/>
        <v>0</v>
      </c>
      <c r="N442" s="62">
        <f t="shared" si="965"/>
        <v>0</v>
      </c>
      <c r="O442" s="62">
        <f t="shared" si="965"/>
        <v>0</v>
      </c>
      <c r="P442" s="62">
        <f t="shared" si="965"/>
        <v>0</v>
      </c>
      <c r="Q442" s="62">
        <f t="shared" si="965"/>
        <v>0</v>
      </c>
      <c r="R442" s="62">
        <f t="shared" si="965"/>
        <v>0</v>
      </c>
      <c r="S442" s="62">
        <f t="shared" si="965"/>
        <v>0</v>
      </c>
      <c r="T442" s="62">
        <f t="shared" si="965"/>
        <v>0</v>
      </c>
      <c r="U442" s="62">
        <f t="shared" si="965"/>
        <v>0</v>
      </c>
      <c r="V442" s="62">
        <f t="shared" si="965"/>
        <v>0</v>
      </c>
      <c r="W442" s="62">
        <f t="shared" si="965"/>
        <v>0</v>
      </c>
      <c r="X442" s="62">
        <f t="shared" si="965"/>
        <v>0</v>
      </c>
      <c r="Y442" s="62">
        <f t="shared" si="965"/>
        <v>0</v>
      </c>
      <c r="Z442" s="62">
        <f t="shared" si="965"/>
        <v>0</v>
      </c>
      <c r="AA442" s="62">
        <f t="shared" si="965"/>
        <v>0</v>
      </c>
      <c r="AB442" s="62">
        <f t="shared" si="965"/>
        <v>0</v>
      </c>
      <c r="AC442" s="62">
        <f t="shared" si="965"/>
        <v>0</v>
      </c>
      <c r="AD442" s="62">
        <f t="shared" si="965"/>
        <v>0</v>
      </c>
      <c r="AE442" s="62">
        <f t="shared" si="965"/>
        <v>0</v>
      </c>
      <c r="AF442" s="62">
        <f t="shared" si="965"/>
        <v>0</v>
      </c>
      <c r="AG442" s="62">
        <f t="shared" si="965"/>
        <v>0</v>
      </c>
      <c r="AH442" s="62">
        <f t="shared" si="965"/>
        <v>0</v>
      </c>
      <c r="AI442" s="62">
        <f t="shared" si="965"/>
        <v>0</v>
      </c>
      <c r="AJ442" s="62">
        <f t="shared" si="965"/>
        <v>0</v>
      </c>
      <c r="AK442" s="62">
        <f t="shared" si="965"/>
        <v>0</v>
      </c>
      <c r="AL442" s="62">
        <f t="shared" si="965"/>
        <v>0</v>
      </c>
    </row>
    <row r="443" spans="3:38" hidden="1" outlineLevel="1">
      <c r="C443" s="57" t="s">
        <v>204</v>
      </c>
      <c r="D443" s="39" t="str">
        <f>INDEX(Permanent!$B$2:$B$69,MATCH(D445&amp;" "&amp;E445,Permanent!$D$2:$D$69,FALSE)-$P$30)</f>
        <v>Q1</v>
      </c>
      <c r="E443" s="39">
        <f>INDEX(Permanent!$C$2:$C$69,MATCH(D445&amp;" "&amp;E445,Permanent!$D$2:$D$69,FALSE)-$P$30)</f>
        <v>2020</v>
      </c>
      <c r="F443" s="47" t="s">
        <v>109</v>
      </c>
      <c r="G443" s="18">
        <f>SUM(H443:AL443)</f>
        <v>1</v>
      </c>
      <c r="H443" s="42">
        <f>IF(H437=$E443,INDEX(Permanent!$E$2:$E$5,MATCH($D443,Permanent!$B$2:$B$5,FALSE)),IF(AND(H437&gt;$E443,K444&gt;0),1,0))</f>
        <v>1</v>
      </c>
      <c r="I443" s="42">
        <f>IF(I437=$E443,INDEX(Permanent!$E$2:$E$5,MATCH($D443,Permanent!$B$2:$B$5,FALSE)),IF(AND(I437&gt;$E443,L444&gt;0),1,0))</f>
        <v>0</v>
      </c>
      <c r="J443" s="42">
        <f>IF(J437=$E443,INDEX(Permanent!$E$2:$E$5,MATCH($D443,Permanent!$B$2:$B$5,FALSE)),IF(AND(J437&gt;$E443,M444&gt;0),1,0))</f>
        <v>0</v>
      </c>
      <c r="K443" s="42">
        <f>IF(K437=$E443,INDEX(Permanent!$E$2:$E$5,MATCH($D443,Permanent!$B$2:$B$5,FALSE)),IF(AND(K437&gt;$E443,N444&gt;0),1,0))</f>
        <v>0</v>
      </c>
      <c r="L443" s="42">
        <f>IF(L437=$E443,INDEX(Permanent!$E$2:$E$5,MATCH($D443,Permanent!$B$2:$B$5,FALSE)),IF(AND(L437&gt;$E443,O444&gt;0),1,0))</f>
        <v>0</v>
      </c>
      <c r="M443" s="42">
        <f>IF(M437=$E443,INDEX(Permanent!$E$2:$E$5,MATCH($D443,Permanent!$B$2:$B$5,FALSE)),IF(AND(M437&gt;$E443,P444&gt;0),1,0))</f>
        <v>0</v>
      </c>
      <c r="N443" s="42">
        <f>IF(N437=$E443,INDEX(Permanent!$E$2:$E$5,MATCH($D443,Permanent!$B$2:$B$5,FALSE)),IF(AND(N437&gt;$E443,Q444&gt;0),1,0))</f>
        <v>0</v>
      </c>
      <c r="O443" s="42">
        <f>IF(O437=$E443,INDEX(Permanent!$E$2:$E$5,MATCH($D443,Permanent!$B$2:$B$5,FALSE)),IF(AND(O437&gt;$E443,R444&gt;0),1,0))</f>
        <v>0</v>
      </c>
      <c r="P443" s="42">
        <f>IF(P437=$E443,INDEX(Permanent!$E$2:$E$5,MATCH($D443,Permanent!$B$2:$B$5,FALSE)),IF(AND(P437&gt;$E443,S444&gt;0),1,0))</f>
        <v>0</v>
      </c>
      <c r="Q443" s="42">
        <f>IF(Q437=$E443,INDEX(Permanent!$E$2:$E$5,MATCH($D443,Permanent!$B$2:$B$5,FALSE)),IF(AND(Q437&gt;$E443,T444&gt;0),1,0))</f>
        <v>0</v>
      </c>
      <c r="R443" s="42">
        <f>IF(R437=$E443,INDEX(Permanent!$E$2:$E$5,MATCH($D443,Permanent!$B$2:$B$5,FALSE)),IF(AND(R437&gt;$E443,U444&gt;0),1,0))</f>
        <v>0</v>
      </c>
      <c r="S443" s="42">
        <f>IF(S437=$E443,INDEX(Permanent!$E$2:$E$5,MATCH($D443,Permanent!$B$2:$B$5,FALSE)),IF(AND(S437&gt;$E443,V444&gt;0),1,0))</f>
        <v>0</v>
      </c>
      <c r="T443" s="42">
        <f>IF(T437=$E443,INDEX(Permanent!$E$2:$E$5,MATCH($D443,Permanent!$B$2:$B$5,FALSE)),IF(AND(T437&gt;$E443,W444&gt;0),1,0))</f>
        <v>0</v>
      </c>
      <c r="U443" s="42">
        <f>IF(U437=$E443,INDEX(Permanent!$E$2:$E$5,MATCH($D443,Permanent!$B$2:$B$5,FALSE)),IF(AND(U437&gt;$E443,X444&gt;0),1,0))</f>
        <v>0</v>
      </c>
      <c r="V443" s="42">
        <f>IF(V437=$E443,INDEX(Permanent!$E$2:$E$5,MATCH($D443,Permanent!$B$2:$B$5,FALSE)),IF(AND(V437&gt;$E443,Y444&gt;0),1,0))</f>
        <v>0</v>
      </c>
      <c r="W443" s="42">
        <f>IF(W437=$E443,INDEX(Permanent!$E$2:$E$5,MATCH($D443,Permanent!$B$2:$B$5,FALSE)),IF(AND(W437&gt;$E443,Z444&gt;0),1,0))</f>
        <v>0</v>
      </c>
      <c r="X443" s="42">
        <f>IF(X437=$E443,INDEX(Permanent!$E$2:$E$5,MATCH($D443,Permanent!$B$2:$B$5,FALSE)),IF(AND(X437&gt;$E443,AA444&gt;0),1,0))</f>
        <v>0</v>
      </c>
      <c r="Y443" s="42">
        <f>IF(Y437=$E443,INDEX(Permanent!$E$2:$E$5,MATCH($D443,Permanent!$B$2:$B$5,FALSE)),IF(AND(Y437&gt;$E443,AB444&gt;0),1,0))</f>
        <v>0</v>
      </c>
      <c r="Z443" s="42">
        <f>IF(Z437=$E443,INDEX(Permanent!$E$2:$E$5,MATCH($D443,Permanent!$B$2:$B$5,FALSE)),IF(AND(Z437&gt;$E443,AC444&gt;0),1,0))</f>
        <v>0</v>
      </c>
      <c r="AA443" s="42">
        <f>IF(AA437=$E443,INDEX(Permanent!$E$2:$E$5,MATCH($D443,Permanent!$B$2:$B$5,FALSE)),IF(AND(AA437&gt;$E443,AD444&gt;0),1,0))</f>
        <v>0</v>
      </c>
      <c r="AB443" s="42">
        <f>IF(AB437=$E443,INDEX(Permanent!$E$2:$E$5,MATCH($D443,Permanent!$B$2:$B$5,FALSE)),IF(AND(AB437&gt;$E443,AE444&gt;0),1,0))</f>
        <v>0</v>
      </c>
      <c r="AC443" s="42">
        <f>IF(AC437=$E443,INDEX(Permanent!$E$2:$E$5,MATCH($D443,Permanent!$B$2:$B$5,FALSE)),IF(AND(AC437&gt;$E443,AF444&gt;0),1,0))</f>
        <v>0</v>
      </c>
      <c r="AD443" s="42">
        <f>IF(AD437=$E443,INDEX(Permanent!$E$2:$E$5,MATCH($D443,Permanent!$B$2:$B$5,FALSE)),IF(AND(AD437&gt;$E443,AG444&gt;0),1,0))</f>
        <v>0</v>
      </c>
      <c r="AE443" s="42">
        <f>IF(AE437=$E443,INDEX(Permanent!$E$2:$E$5,MATCH($D443,Permanent!$B$2:$B$5,FALSE)),IF(AND(AE437&gt;$E443,AH444&gt;0),1,0))</f>
        <v>0</v>
      </c>
      <c r="AF443" s="42">
        <f>IF(AF437=$E443,INDEX(Permanent!$E$2:$E$5,MATCH($D443,Permanent!$B$2:$B$5,FALSE)),IF(AND(AF437&gt;$E443,AI444&gt;0),1,0))</f>
        <v>0</v>
      </c>
      <c r="AG443" s="42">
        <f>IF(AG437=$E443,INDEX(Permanent!$E$2:$E$5,MATCH($D443,Permanent!$B$2:$B$5,FALSE)),IF(AND(AG437&gt;$E443,AJ444&gt;0),1,0))</f>
        <v>0</v>
      </c>
      <c r="AH443" s="42">
        <f>IF(AH437=$E443,INDEX(Permanent!$E$2:$E$5,MATCH($D443,Permanent!$B$2:$B$5,FALSE)),IF(AND(AH437&gt;$E443,AK444&gt;0),1,0))</f>
        <v>0</v>
      </c>
      <c r="AI443" s="42">
        <f>IF(AI437=$E443,INDEX(Permanent!$E$2:$E$5,MATCH($D443,Permanent!$B$2:$B$5,FALSE)),IF(AND(AI437&gt;$E443,AL444&gt;0),1,0))</f>
        <v>0</v>
      </c>
      <c r="AJ443" s="42">
        <f>IF(AJ437=$E443,INDEX(Permanent!$E$2:$E$5,MATCH($D443,Permanent!$B$2:$B$5,FALSE)),IF(AND(AJ437&gt;$E443,AM444&gt;0),1,0))</f>
        <v>0</v>
      </c>
      <c r="AK443" s="42">
        <f>IF(AK437=$E443,INDEX(Permanent!$E$2:$E$5,MATCH($D443,Permanent!$B$2:$B$5,FALSE)),IF(AND(AK437&gt;$E443,AN444&gt;0),1,0))</f>
        <v>0</v>
      </c>
      <c r="AL443" s="42">
        <f>IF(AL437=$E443,INDEX(Permanent!$E$2:$E$5,MATCH($D443,Permanent!$B$2:$B$5,FALSE)),IF(AND(AL437&gt;$E443,AO444&gt;0),1,0))</f>
        <v>0</v>
      </c>
    </row>
    <row r="444" spans="3:38" hidden="1" outlineLevel="1">
      <c r="C444" s="43" t="s">
        <v>195</v>
      </c>
      <c r="D444" s="3"/>
      <c r="E444" s="3"/>
      <c r="F444" s="47" t="s">
        <v>88</v>
      </c>
      <c r="G444" s="18">
        <f>SUM(H444:AL444)</f>
        <v>0</v>
      </c>
      <c r="H444" s="18">
        <f>H447*350/1000</f>
        <v>0</v>
      </c>
      <c r="I444" s="18">
        <f>MIN($P$45-SUM($H444:H444),I447*350/1000)</f>
        <v>0</v>
      </c>
      <c r="J444" s="18">
        <f>MIN($P$45-SUM($H444:I444),J447*350/1000)</f>
        <v>0</v>
      </c>
      <c r="K444" s="18">
        <f>MIN($P$45-SUM($H444:J444),K447*350/1000)</f>
        <v>0</v>
      </c>
      <c r="L444" s="18">
        <f>MIN($P$45-SUM($H444:K444),L447*350/1000)</f>
        <v>0</v>
      </c>
      <c r="M444" s="18">
        <f>MIN($P$45-SUM($H444:L444),M447*350/1000)</f>
        <v>0</v>
      </c>
      <c r="N444" s="18">
        <f>MIN($P$45-SUM($H444:M444),N447*350/1000)</f>
        <v>0</v>
      </c>
      <c r="O444" s="18">
        <f>MIN($P$45-SUM($H444:N444),O447*350/1000)</f>
        <v>0</v>
      </c>
      <c r="P444" s="18">
        <f>MIN($P$45-SUM($H444:O444),P447*350/1000)</f>
        <v>0</v>
      </c>
      <c r="Q444" s="18">
        <f>MIN($P$45-SUM($H444:P444),Q447*350/1000)</f>
        <v>0</v>
      </c>
      <c r="R444" s="18">
        <f>MIN($P$45-SUM($H444:Q444),R447*350/1000)</f>
        <v>0</v>
      </c>
      <c r="S444" s="18">
        <f>MIN($P$45-SUM($H444:R444),S447*350/1000)</f>
        <v>0</v>
      </c>
      <c r="T444" s="18">
        <f>MIN($P$45-SUM($H444:S444),T447*350/1000)</f>
        <v>0</v>
      </c>
      <c r="U444" s="18">
        <f>MIN($P$45-SUM($H444:T444),U447*350/1000)</f>
        <v>0</v>
      </c>
      <c r="V444" s="18">
        <f>MIN($P$45-SUM($H444:U444),V447*350/1000)</f>
        <v>0</v>
      </c>
      <c r="W444" s="18">
        <f>MIN($P$45-SUM($H444:V444),W447*350/1000)</f>
        <v>0</v>
      </c>
      <c r="X444" s="18">
        <f>MIN($P$45-SUM($H444:W444),X447*350/1000)</f>
        <v>0</v>
      </c>
      <c r="Y444" s="18">
        <f>MIN($P$45-SUM($H444:X444),Y447*350/1000)</f>
        <v>0</v>
      </c>
      <c r="Z444" s="18">
        <f>MIN($P$45-SUM($H444:Y444),Z447*350/1000)</f>
        <v>0</v>
      </c>
      <c r="AA444" s="18">
        <f>MIN($P$45-SUM($H444:Z444),AA447*350/1000)</f>
        <v>0</v>
      </c>
      <c r="AB444" s="18">
        <f>MIN($P$45-SUM($H444:AA444),AB447*350/1000)</f>
        <v>0</v>
      </c>
      <c r="AC444" s="18">
        <f>MIN($P$45-SUM($H444:AB444),AC447*350/1000)</f>
        <v>0</v>
      </c>
      <c r="AD444" s="18">
        <f>MIN($P$45-SUM($H444:AC444),AD447*350/1000)</f>
        <v>0</v>
      </c>
      <c r="AE444" s="18">
        <f>MIN($P$45-SUM($H444:AD444),AE447*350/1000)</f>
        <v>0</v>
      </c>
      <c r="AF444" s="18">
        <f>MIN($P$45-SUM($H444:AE444),AF447*350/1000)</f>
        <v>0</v>
      </c>
      <c r="AG444" s="18">
        <f>MIN($P$45-SUM($H444:AF444),AG447*350/1000)</f>
        <v>0</v>
      </c>
      <c r="AH444" s="18">
        <f>MIN($P$45-SUM($H444:AG444),AH447*350/1000)</f>
        <v>0</v>
      </c>
      <c r="AI444" s="18">
        <f>MIN($P$45-SUM($H444:AH444),AI447*350/1000)</f>
        <v>0</v>
      </c>
      <c r="AJ444" s="18">
        <f>MIN($P$45-SUM($H444:AI444),AJ447*350/1000)</f>
        <v>0</v>
      </c>
      <c r="AK444" s="18">
        <f>MIN($P$45-SUM($H444:AJ444),AK447*350/1000)</f>
        <v>0</v>
      </c>
      <c r="AL444" s="18">
        <f>MIN($P$45-SUM($H444:AK444),AL447*350/1000)</f>
        <v>0</v>
      </c>
    </row>
    <row r="445" spans="3:38" hidden="1" outlineLevel="1">
      <c r="C445" s="57" t="s">
        <v>90</v>
      </c>
      <c r="D445" s="39" t="str">
        <f>INDEX(Permanent!$B$2:$B$69,MATCH(D438&amp;" "&amp;E438,Permanent!$D$2:$D$69,FALSE)+$P$35+ROUND($P$28/3,0))</f>
        <v>Q1</v>
      </c>
      <c r="E445" s="39">
        <f>INDEX(Permanent!$C$2:$C$69,MATCH(D438&amp;" "&amp;E438,Permanent!$D$2:$D$69,FALSE)+$P$35+ROUND($P$28/3,0))</f>
        <v>2020</v>
      </c>
      <c r="F445" s="47" t="s">
        <v>109</v>
      </c>
      <c r="G445" s="42"/>
      <c r="H445" s="42">
        <f>IF(H437=$E445,INDEX(Permanent!$E$2:$E$5,MATCH($D445,Permanent!$B$2:$B$5,FALSE)),IF(H437&gt;$E445,1,0))</f>
        <v>1</v>
      </c>
      <c r="I445" s="42">
        <f>IF(I437=$E445,INDEX(Permanent!$E$2:$E$5,MATCH($D445,Permanent!$B$2:$B$5,FALSE)),IF(I437&gt;$E445,1,0))</f>
        <v>1</v>
      </c>
      <c r="J445" s="42">
        <f>IF(J437=$E445,INDEX(Permanent!$E$2:$E$5,MATCH($D445,Permanent!$B$2:$B$5,FALSE)),IF(J437&gt;$E445,1,0))</f>
        <v>1</v>
      </c>
      <c r="K445" s="42">
        <f>IF(K437=$E445,INDEX(Permanent!$E$2:$E$5,MATCH($D445,Permanent!$B$2:$B$5,FALSE)),IF(K437&gt;$E445,1,0))</f>
        <v>1</v>
      </c>
      <c r="L445" s="42">
        <f>IF(L437=$E445,INDEX(Permanent!$E$2:$E$5,MATCH($D445,Permanent!$B$2:$B$5,FALSE)),IF(L437&gt;$E445,1,0))</f>
        <v>1</v>
      </c>
      <c r="M445" s="42">
        <f>IF(M437=$E445,INDEX(Permanent!$E$2:$E$5,MATCH($D445,Permanent!$B$2:$B$5,FALSE)),IF(M437&gt;$E445,1,0))</f>
        <v>1</v>
      </c>
      <c r="N445" s="42">
        <f>IF(N437=$E445,INDEX(Permanent!$E$2:$E$5,MATCH($D445,Permanent!$B$2:$B$5,FALSE)),IF(N437&gt;$E445,1,0))</f>
        <v>1</v>
      </c>
      <c r="O445" s="42">
        <f>IF(O437=$E445,INDEX(Permanent!$E$2:$E$5,MATCH($D445,Permanent!$B$2:$B$5,FALSE)),IF(O437&gt;$E445,1,0))</f>
        <v>1</v>
      </c>
      <c r="P445" s="42">
        <f>IF(P437=$E445,INDEX(Permanent!$E$2:$E$5,MATCH($D445,Permanent!$B$2:$B$5,FALSE)),IF(P437&gt;$E445,1,0))</f>
        <v>1</v>
      </c>
      <c r="Q445" s="42">
        <f>IF(Q437=$E445,INDEX(Permanent!$E$2:$E$5,MATCH($D445,Permanent!$B$2:$B$5,FALSE)),IF(Q437&gt;$E445,1,0))</f>
        <v>1</v>
      </c>
      <c r="R445" s="42">
        <f>IF(R437=$E445,INDEX(Permanent!$E$2:$E$5,MATCH($D445,Permanent!$B$2:$B$5,FALSE)),IF(R437&gt;$E445,1,0))</f>
        <v>1</v>
      </c>
      <c r="S445" s="42">
        <f>IF(S437=$E445,INDEX(Permanent!$E$2:$E$5,MATCH($D445,Permanent!$B$2:$B$5,FALSE)),IF(S437&gt;$E445,1,0))</f>
        <v>1</v>
      </c>
      <c r="T445" s="42">
        <f>IF(T437=$E445,INDEX(Permanent!$E$2:$E$5,MATCH($D445,Permanent!$B$2:$B$5,FALSE)),IF(T437&gt;$E445,1,0))</f>
        <v>1</v>
      </c>
      <c r="U445" s="42">
        <f>IF(U437=$E445,INDEX(Permanent!$E$2:$E$5,MATCH($D445,Permanent!$B$2:$B$5,FALSE)),IF(U437&gt;$E445,1,0))</f>
        <v>1</v>
      </c>
      <c r="V445" s="42">
        <f>IF(V437=$E445,INDEX(Permanent!$E$2:$E$5,MATCH($D445,Permanent!$B$2:$B$5,FALSE)),IF(V437&gt;$E445,1,0))</f>
        <v>1</v>
      </c>
      <c r="W445" s="42">
        <f>IF(W437=$E445,INDEX(Permanent!$E$2:$E$5,MATCH($D445,Permanent!$B$2:$B$5,FALSE)),IF(W437&gt;$E445,1,0))</f>
        <v>1</v>
      </c>
      <c r="X445" s="42">
        <f>IF(X437=$E445,INDEX(Permanent!$E$2:$E$5,MATCH($D445,Permanent!$B$2:$B$5,FALSE)),IF(X437&gt;$E445,1,0))</f>
        <v>1</v>
      </c>
      <c r="Y445" s="42">
        <f>IF(Y437=$E445,INDEX(Permanent!$E$2:$E$5,MATCH($D445,Permanent!$B$2:$B$5,FALSE)),IF(Y437&gt;$E445,1,0))</f>
        <v>1</v>
      </c>
      <c r="Z445" s="42">
        <f>IF(Z437=$E445,INDEX(Permanent!$E$2:$E$5,MATCH($D445,Permanent!$B$2:$B$5,FALSE)),IF(Z437&gt;$E445,1,0))</f>
        <v>1</v>
      </c>
      <c r="AA445" s="42">
        <f>IF(AA437=$E445,INDEX(Permanent!$E$2:$E$5,MATCH($D445,Permanent!$B$2:$B$5,FALSE)),IF(AA437&gt;$E445,1,0))</f>
        <v>1</v>
      </c>
      <c r="AB445" s="42">
        <f>IF(AB437=$E445,INDEX(Permanent!$E$2:$E$5,MATCH($D445,Permanent!$B$2:$B$5,FALSE)),IF(AB437&gt;$E445,1,0))</f>
        <v>1</v>
      </c>
      <c r="AC445" s="42">
        <f>IF(AC437=$E445,INDEX(Permanent!$E$2:$E$5,MATCH($D445,Permanent!$B$2:$B$5,FALSE)),IF(AC437&gt;$E445,1,0))</f>
        <v>1</v>
      </c>
      <c r="AD445" s="42">
        <f>IF(AD437=$E445,INDEX(Permanent!$E$2:$E$5,MATCH($D445,Permanent!$B$2:$B$5,FALSE)),IF(AD437&gt;$E445,1,0))</f>
        <v>1</v>
      </c>
      <c r="AE445" s="42">
        <f>IF(AE437=$E445,INDEX(Permanent!$E$2:$E$5,MATCH($D445,Permanent!$B$2:$B$5,FALSE)),IF(AE437&gt;$E445,1,0))</f>
        <v>1</v>
      </c>
      <c r="AF445" s="42">
        <f>IF(AF437=$E445,INDEX(Permanent!$E$2:$E$5,MATCH($D445,Permanent!$B$2:$B$5,FALSE)),IF(AF437&gt;$E445,1,0))</f>
        <v>1</v>
      </c>
      <c r="AG445" s="42">
        <f>IF(AG437=$E445,INDEX(Permanent!$E$2:$E$5,MATCH($D445,Permanent!$B$2:$B$5,FALSE)),IF(AG437&gt;$E445,1,0))</f>
        <v>1</v>
      </c>
      <c r="AH445" s="42">
        <f>IF(AH437=$E445,INDEX(Permanent!$E$2:$E$5,MATCH($D445,Permanent!$B$2:$B$5,FALSE)),IF(AH437&gt;$E445,1,0))</f>
        <v>1</v>
      </c>
      <c r="AI445" s="42">
        <f>IF(AI437=$E445,INDEX(Permanent!$E$2:$E$5,MATCH($D445,Permanent!$B$2:$B$5,FALSE)),IF(AI437&gt;$E445,1,0))</f>
        <v>1</v>
      </c>
      <c r="AJ445" s="42">
        <f>IF(AJ437=$E445,INDEX(Permanent!$E$2:$E$5,MATCH($D445,Permanent!$B$2:$B$5,FALSE)),IF(AJ437&gt;$E445,1,0))</f>
        <v>1</v>
      </c>
      <c r="AK445" s="42">
        <f>IF(AK437=$E445,INDEX(Permanent!$E$2:$E$5,MATCH($D445,Permanent!$B$2:$B$5,FALSE)),IF(AK437&gt;$E445,1,0))</f>
        <v>1</v>
      </c>
      <c r="AL445" s="42">
        <f>IF(AL437=$E445,INDEX(Permanent!$E$2:$E$5,MATCH($D445,Permanent!$B$2:$B$5,FALSE)),IF(AL437&gt;$E445,1,0))</f>
        <v>1</v>
      </c>
    </row>
    <row r="446" spans="3:38" hidden="1" outlineLevel="1">
      <c r="C446" s="57" t="s">
        <v>91</v>
      </c>
      <c r="D446" s="39" t="str">
        <f>INDEX(Permanent!$B$2:$B$69,MATCH($D440&amp;" "&amp;$E440,Permanent!$D$2:$D$69,FALSE)+$P$40)</f>
        <v>Q1</v>
      </c>
      <c r="E446" s="39">
        <f>INDEX(Permanent!$C$2:$C$69,MATCH($D440&amp;" "&amp;$E440,Permanent!$D$2:$D$69,FALSE)+$P$40)</f>
        <v>2020</v>
      </c>
      <c r="F446" s="47" t="s">
        <v>109</v>
      </c>
      <c r="G446" s="42"/>
      <c r="H446" s="42">
        <f>IF(H437=$E446,INDEX(Permanent!$E$2:$E$5,MATCH($D446,Permanent!$B$2:$B$5,FALSE)),IF(H437&gt;$E446,1,0))</f>
        <v>1</v>
      </c>
      <c r="I446" s="42">
        <f>IF(I437=$E446,INDEX(Permanent!$E$2:$E$5,MATCH($D446,Permanent!$B$2:$B$5,FALSE)),IF(I437&gt;$E446,1,0))</f>
        <v>1</v>
      </c>
      <c r="J446" s="42">
        <f>IF(J437=$E446,INDEX(Permanent!$E$2:$E$5,MATCH($D446,Permanent!$B$2:$B$5,FALSE)),IF(J437&gt;$E446,1,0))</f>
        <v>1</v>
      </c>
      <c r="K446" s="42">
        <f>IF(K437=$E446,INDEX(Permanent!$E$2:$E$5,MATCH($D446,Permanent!$B$2:$B$5,FALSE)),IF(K437&gt;$E446,1,0))</f>
        <v>1</v>
      </c>
      <c r="L446" s="42">
        <f>IF(L437=$E446,INDEX(Permanent!$E$2:$E$5,MATCH($D446,Permanent!$B$2:$B$5,FALSE)),IF(L437&gt;$E446,1,0))</f>
        <v>1</v>
      </c>
      <c r="M446" s="42">
        <f>IF(M437=$E446,INDEX(Permanent!$E$2:$E$5,MATCH($D446,Permanent!$B$2:$B$5,FALSE)),IF(M437&gt;$E446,1,0))</f>
        <v>1</v>
      </c>
      <c r="N446" s="42">
        <f>IF(N437=$E446,INDEX(Permanent!$E$2:$E$5,MATCH($D446,Permanent!$B$2:$B$5,FALSE)),IF(N437&gt;$E446,1,0))</f>
        <v>1</v>
      </c>
      <c r="O446" s="42">
        <f>IF(O437=$E446,INDEX(Permanent!$E$2:$E$5,MATCH($D446,Permanent!$B$2:$B$5,FALSE)),IF(O437&gt;$E446,1,0))</f>
        <v>1</v>
      </c>
      <c r="P446" s="42">
        <f>IF(P437=$E446,INDEX(Permanent!$E$2:$E$5,MATCH($D446,Permanent!$B$2:$B$5,FALSE)),IF(P437&gt;$E446,1,0))</f>
        <v>1</v>
      </c>
      <c r="Q446" s="42">
        <f>IF(Q437=$E446,INDEX(Permanent!$E$2:$E$5,MATCH($D446,Permanent!$B$2:$B$5,FALSE)),IF(Q437&gt;$E446,1,0))</f>
        <v>1</v>
      </c>
      <c r="R446" s="42">
        <f>IF(R437=$E446,INDEX(Permanent!$E$2:$E$5,MATCH($D446,Permanent!$B$2:$B$5,FALSE)),IF(R437&gt;$E446,1,0))</f>
        <v>1</v>
      </c>
      <c r="S446" s="42">
        <f>IF(S437=$E446,INDEX(Permanent!$E$2:$E$5,MATCH($D446,Permanent!$B$2:$B$5,FALSE)),IF(S437&gt;$E446,1,0))</f>
        <v>1</v>
      </c>
      <c r="T446" s="42">
        <f>IF(T437=$E446,INDEX(Permanent!$E$2:$E$5,MATCH($D446,Permanent!$B$2:$B$5,FALSE)),IF(T437&gt;$E446,1,0))</f>
        <v>1</v>
      </c>
      <c r="U446" s="42">
        <f>IF(U437=$E446,INDEX(Permanent!$E$2:$E$5,MATCH($D446,Permanent!$B$2:$B$5,FALSE)),IF(U437&gt;$E446,1,0))</f>
        <v>1</v>
      </c>
      <c r="V446" s="42">
        <f>IF(V437=$E446,INDEX(Permanent!$E$2:$E$5,MATCH($D446,Permanent!$B$2:$B$5,FALSE)),IF(V437&gt;$E446,1,0))</f>
        <v>1</v>
      </c>
      <c r="W446" s="42">
        <f>IF(W437=$E446,INDEX(Permanent!$E$2:$E$5,MATCH($D446,Permanent!$B$2:$B$5,FALSE)),IF(W437&gt;$E446,1,0))</f>
        <v>1</v>
      </c>
      <c r="X446" s="42">
        <f>IF(X437=$E446,INDEX(Permanent!$E$2:$E$5,MATCH($D446,Permanent!$B$2:$B$5,FALSE)),IF(X437&gt;$E446,1,0))</f>
        <v>1</v>
      </c>
      <c r="Y446" s="42">
        <f>IF(Y437=$E446,INDEX(Permanent!$E$2:$E$5,MATCH($D446,Permanent!$B$2:$B$5,FALSE)),IF(Y437&gt;$E446,1,0))</f>
        <v>1</v>
      </c>
      <c r="Z446" s="42">
        <f>IF(Z437=$E446,INDEX(Permanent!$E$2:$E$5,MATCH($D446,Permanent!$B$2:$B$5,FALSE)),IF(Z437&gt;$E446,1,0))</f>
        <v>1</v>
      </c>
      <c r="AA446" s="42">
        <f>IF(AA437=$E446,INDEX(Permanent!$E$2:$E$5,MATCH($D446,Permanent!$B$2:$B$5,FALSE)),IF(AA437&gt;$E446,1,0))</f>
        <v>1</v>
      </c>
      <c r="AB446" s="42">
        <f>IF(AB437=$E446,INDEX(Permanent!$E$2:$E$5,MATCH($D446,Permanent!$B$2:$B$5,FALSE)),IF(AB437&gt;$E446,1,0))</f>
        <v>1</v>
      </c>
      <c r="AC446" s="42">
        <f>IF(AC437=$E446,INDEX(Permanent!$E$2:$E$5,MATCH($D446,Permanent!$B$2:$B$5,FALSE)),IF(AC437&gt;$E446,1,0))</f>
        <v>1</v>
      </c>
      <c r="AD446" s="42">
        <f>IF(AD437=$E446,INDEX(Permanent!$E$2:$E$5,MATCH($D446,Permanent!$B$2:$B$5,FALSE)),IF(AD437&gt;$E446,1,0))</f>
        <v>1</v>
      </c>
      <c r="AE446" s="42">
        <f>IF(AE437=$E446,INDEX(Permanent!$E$2:$E$5,MATCH($D446,Permanent!$B$2:$B$5,FALSE)),IF(AE437&gt;$E446,1,0))</f>
        <v>1</v>
      </c>
      <c r="AF446" s="42">
        <f>IF(AF437=$E446,INDEX(Permanent!$E$2:$E$5,MATCH($D446,Permanent!$B$2:$B$5,FALSE)),IF(AF437&gt;$E446,1,0))</f>
        <v>1</v>
      </c>
      <c r="AG446" s="42">
        <f>IF(AG437=$E446,INDEX(Permanent!$E$2:$E$5,MATCH($D446,Permanent!$B$2:$B$5,FALSE)),IF(AG437&gt;$E446,1,0))</f>
        <v>1</v>
      </c>
      <c r="AH446" s="42">
        <f>IF(AH437=$E446,INDEX(Permanent!$E$2:$E$5,MATCH($D446,Permanent!$B$2:$B$5,FALSE)),IF(AH437&gt;$E446,1,0))</f>
        <v>1</v>
      </c>
      <c r="AI446" s="42">
        <f>IF(AI437=$E446,INDEX(Permanent!$E$2:$E$5,MATCH($D446,Permanent!$B$2:$B$5,FALSE)),IF(AI437&gt;$E446,1,0))</f>
        <v>1</v>
      </c>
      <c r="AJ446" s="42">
        <f>IF(AJ437=$E446,INDEX(Permanent!$E$2:$E$5,MATCH($D446,Permanent!$B$2:$B$5,FALSE)),IF(AJ437&gt;$E446,1,0))</f>
        <v>1</v>
      </c>
      <c r="AK446" s="42">
        <f>IF(AK437=$E446,INDEX(Permanent!$E$2:$E$5,MATCH($D446,Permanent!$B$2:$B$5,FALSE)),IF(AK437&gt;$E446,1,0))</f>
        <v>1</v>
      </c>
      <c r="AL446" s="42">
        <f>IF(AL437=$E446,INDEX(Permanent!$E$2:$E$5,MATCH($D446,Permanent!$B$2:$B$5,FALSE)),IF(AL437&gt;$E446,1,0))</f>
        <v>1</v>
      </c>
    </row>
    <row r="447" spans="3:38" hidden="1" outlineLevel="1">
      <c r="C447" s="57" t="s">
        <v>193</v>
      </c>
      <c r="D447" s="3"/>
      <c r="E447" s="3"/>
      <c r="F447" s="47" t="s">
        <v>27</v>
      </c>
      <c r="G447" s="42"/>
      <c r="H447" s="18">
        <f t="shared" ref="H447:AL447" si="966">IF(H446=1,$P$44,IF(H446&gt;0,H446*$P$44+(1-H446)*$P$43,IF(H445&gt;0,H445*$P$43,0)))/(1+$P$49)</f>
        <v>0</v>
      </c>
      <c r="I447" s="18">
        <f t="shared" si="966"/>
        <v>0</v>
      </c>
      <c r="J447" s="18">
        <f t="shared" si="966"/>
        <v>0</v>
      </c>
      <c r="K447" s="18">
        <f t="shared" si="966"/>
        <v>0</v>
      </c>
      <c r="L447" s="18">
        <f t="shared" si="966"/>
        <v>0</v>
      </c>
      <c r="M447" s="18">
        <f t="shared" si="966"/>
        <v>0</v>
      </c>
      <c r="N447" s="18">
        <f t="shared" si="966"/>
        <v>0</v>
      </c>
      <c r="O447" s="18">
        <f t="shared" si="966"/>
        <v>0</v>
      </c>
      <c r="P447" s="18">
        <f t="shared" si="966"/>
        <v>0</v>
      </c>
      <c r="Q447" s="18">
        <f t="shared" si="966"/>
        <v>0</v>
      </c>
      <c r="R447" s="18">
        <f t="shared" si="966"/>
        <v>0</v>
      </c>
      <c r="S447" s="18">
        <f t="shared" si="966"/>
        <v>0</v>
      </c>
      <c r="T447" s="18">
        <f t="shared" si="966"/>
        <v>0</v>
      </c>
      <c r="U447" s="18">
        <f t="shared" si="966"/>
        <v>0</v>
      </c>
      <c r="V447" s="18">
        <f t="shared" si="966"/>
        <v>0</v>
      </c>
      <c r="W447" s="18">
        <f t="shared" si="966"/>
        <v>0</v>
      </c>
      <c r="X447" s="18">
        <f t="shared" si="966"/>
        <v>0</v>
      </c>
      <c r="Y447" s="18">
        <f t="shared" si="966"/>
        <v>0</v>
      </c>
      <c r="Z447" s="18">
        <f t="shared" si="966"/>
        <v>0</v>
      </c>
      <c r="AA447" s="18">
        <f t="shared" si="966"/>
        <v>0</v>
      </c>
      <c r="AB447" s="18">
        <f t="shared" si="966"/>
        <v>0</v>
      </c>
      <c r="AC447" s="18">
        <f t="shared" si="966"/>
        <v>0</v>
      </c>
      <c r="AD447" s="18">
        <f t="shared" si="966"/>
        <v>0</v>
      </c>
      <c r="AE447" s="18">
        <f t="shared" si="966"/>
        <v>0</v>
      </c>
      <c r="AF447" s="18">
        <f t="shared" si="966"/>
        <v>0</v>
      </c>
      <c r="AG447" s="18">
        <f t="shared" si="966"/>
        <v>0</v>
      </c>
      <c r="AH447" s="18">
        <f t="shared" si="966"/>
        <v>0</v>
      </c>
      <c r="AI447" s="18">
        <f t="shared" si="966"/>
        <v>0</v>
      </c>
      <c r="AJ447" s="18">
        <f t="shared" si="966"/>
        <v>0</v>
      </c>
      <c r="AK447" s="18">
        <f t="shared" si="966"/>
        <v>0</v>
      </c>
      <c r="AL447" s="18">
        <f t="shared" si="966"/>
        <v>0</v>
      </c>
    </row>
    <row r="448" spans="3:38" hidden="1" outlineLevel="1">
      <c r="C448" s="57" t="s">
        <v>194</v>
      </c>
      <c r="D448" s="3"/>
      <c r="E448" s="3"/>
      <c r="F448" s="47" t="s">
        <v>27</v>
      </c>
      <c r="G448" s="42"/>
      <c r="H448" s="18">
        <f t="shared" ref="H448:AL448" si="967">IF(H446=1,$P$44,IF(H446&gt;0,H446*$P$44+(1-H446)*$P$43,IF(H445&gt;0,H445*$P$43,0)))</f>
        <v>0</v>
      </c>
      <c r="I448" s="18">
        <f t="shared" si="967"/>
        <v>0</v>
      </c>
      <c r="J448" s="18">
        <f t="shared" si="967"/>
        <v>0</v>
      </c>
      <c r="K448" s="18">
        <f t="shared" si="967"/>
        <v>0</v>
      </c>
      <c r="L448" s="18">
        <f t="shared" si="967"/>
        <v>0</v>
      </c>
      <c r="M448" s="18">
        <f t="shared" si="967"/>
        <v>0</v>
      </c>
      <c r="N448" s="18">
        <f t="shared" si="967"/>
        <v>0</v>
      </c>
      <c r="O448" s="18">
        <f t="shared" si="967"/>
        <v>0</v>
      </c>
      <c r="P448" s="18">
        <f t="shared" si="967"/>
        <v>0</v>
      </c>
      <c r="Q448" s="18">
        <f t="shared" si="967"/>
        <v>0</v>
      </c>
      <c r="R448" s="18">
        <f t="shared" si="967"/>
        <v>0</v>
      </c>
      <c r="S448" s="18">
        <f t="shared" si="967"/>
        <v>0</v>
      </c>
      <c r="T448" s="18">
        <f t="shared" si="967"/>
        <v>0</v>
      </c>
      <c r="U448" s="18">
        <f t="shared" si="967"/>
        <v>0</v>
      </c>
      <c r="V448" s="18">
        <f t="shared" si="967"/>
        <v>0</v>
      </c>
      <c r="W448" s="18">
        <f t="shared" si="967"/>
        <v>0</v>
      </c>
      <c r="X448" s="18">
        <f t="shared" si="967"/>
        <v>0</v>
      </c>
      <c r="Y448" s="18">
        <f t="shared" si="967"/>
        <v>0</v>
      </c>
      <c r="Z448" s="18">
        <f t="shared" si="967"/>
        <v>0</v>
      </c>
      <c r="AA448" s="18">
        <f t="shared" si="967"/>
        <v>0</v>
      </c>
      <c r="AB448" s="18">
        <f t="shared" si="967"/>
        <v>0</v>
      </c>
      <c r="AC448" s="18">
        <f t="shared" si="967"/>
        <v>0</v>
      </c>
      <c r="AD448" s="18">
        <f t="shared" si="967"/>
        <v>0</v>
      </c>
      <c r="AE448" s="18">
        <f t="shared" si="967"/>
        <v>0</v>
      </c>
      <c r="AF448" s="18">
        <f t="shared" si="967"/>
        <v>0</v>
      </c>
      <c r="AG448" s="18">
        <f t="shared" si="967"/>
        <v>0</v>
      </c>
      <c r="AH448" s="18">
        <f t="shared" si="967"/>
        <v>0</v>
      </c>
      <c r="AI448" s="18">
        <f t="shared" si="967"/>
        <v>0</v>
      </c>
      <c r="AJ448" s="18">
        <f t="shared" si="967"/>
        <v>0</v>
      </c>
      <c r="AK448" s="18">
        <f t="shared" si="967"/>
        <v>0</v>
      </c>
      <c r="AL448" s="18">
        <f t="shared" si="967"/>
        <v>0</v>
      </c>
    </row>
    <row r="449" spans="3:38" hidden="1" outlineLevel="1">
      <c r="C449" s="43" t="s">
        <v>192</v>
      </c>
      <c r="D449" s="3"/>
      <c r="E449" s="3"/>
      <c r="F449" s="47" t="s">
        <v>88</v>
      </c>
      <c r="G449" s="18">
        <f>SUM(H449:AL449)</f>
        <v>0</v>
      </c>
      <c r="H449" s="18">
        <f t="shared" ref="H449:AL449" si="968">H444*$P$49</f>
        <v>0</v>
      </c>
      <c r="I449" s="18">
        <f t="shared" si="968"/>
        <v>0</v>
      </c>
      <c r="J449" s="18">
        <f t="shared" si="968"/>
        <v>0</v>
      </c>
      <c r="K449" s="18">
        <f t="shared" si="968"/>
        <v>0</v>
      </c>
      <c r="L449" s="18">
        <f t="shared" si="968"/>
        <v>0</v>
      </c>
      <c r="M449" s="18">
        <f t="shared" si="968"/>
        <v>0</v>
      </c>
      <c r="N449" s="18">
        <f t="shared" si="968"/>
        <v>0</v>
      </c>
      <c r="O449" s="18">
        <f t="shared" si="968"/>
        <v>0</v>
      </c>
      <c r="P449" s="18">
        <f t="shared" si="968"/>
        <v>0</v>
      </c>
      <c r="Q449" s="18">
        <f t="shared" si="968"/>
        <v>0</v>
      </c>
      <c r="R449" s="18">
        <f t="shared" si="968"/>
        <v>0</v>
      </c>
      <c r="S449" s="18">
        <f t="shared" si="968"/>
        <v>0</v>
      </c>
      <c r="T449" s="18">
        <f t="shared" si="968"/>
        <v>0</v>
      </c>
      <c r="U449" s="18">
        <f t="shared" si="968"/>
        <v>0</v>
      </c>
      <c r="V449" s="18">
        <f t="shared" si="968"/>
        <v>0</v>
      </c>
      <c r="W449" s="18">
        <f t="shared" si="968"/>
        <v>0</v>
      </c>
      <c r="X449" s="18">
        <f t="shared" si="968"/>
        <v>0</v>
      </c>
      <c r="Y449" s="18">
        <f t="shared" si="968"/>
        <v>0</v>
      </c>
      <c r="Z449" s="18">
        <f t="shared" si="968"/>
        <v>0</v>
      </c>
      <c r="AA449" s="18">
        <f t="shared" si="968"/>
        <v>0</v>
      </c>
      <c r="AB449" s="18">
        <f t="shared" si="968"/>
        <v>0</v>
      </c>
      <c r="AC449" s="18">
        <f t="shared" si="968"/>
        <v>0</v>
      </c>
      <c r="AD449" s="18">
        <f t="shared" si="968"/>
        <v>0</v>
      </c>
      <c r="AE449" s="18">
        <f t="shared" si="968"/>
        <v>0</v>
      </c>
      <c r="AF449" s="18">
        <f t="shared" si="968"/>
        <v>0</v>
      </c>
      <c r="AG449" s="18">
        <f t="shared" si="968"/>
        <v>0</v>
      </c>
      <c r="AH449" s="18">
        <f t="shared" si="968"/>
        <v>0</v>
      </c>
      <c r="AI449" s="18">
        <f t="shared" si="968"/>
        <v>0</v>
      </c>
      <c r="AJ449" s="18">
        <f t="shared" si="968"/>
        <v>0</v>
      </c>
      <c r="AK449" s="18">
        <f t="shared" si="968"/>
        <v>0</v>
      </c>
      <c r="AL449" s="18">
        <f t="shared" si="968"/>
        <v>0</v>
      </c>
    </row>
    <row r="450" spans="3:38" hidden="1" outlineLevel="1">
      <c r="C450" s="43" t="s">
        <v>196</v>
      </c>
      <c r="D450" s="3"/>
      <c r="E450" s="3"/>
      <c r="F450" s="47" t="s">
        <v>28</v>
      </c>
      <c r="G450" s="42" t="e">
        <f>SUMPRODUCT(H444:AL444,H450:AL450)/G444</f>
        <v>#DIV/0!</v>
      </c>
      <c r="H450" s="42">
        <f t="shared" ref="H450:AL450" si="969">IF(H444=0,0,$P$47)</f>
        <v>0</v>
      </c>
      <c r="I450" s="42">
        <f t="shared" si="969"/>
        <v>0</v>
      </c>
      <c r="J450" s="42">
        <f t="shared" si="969"/>
        <v>0</v>
      </c>
      <c r="K450" s="42">
        <f t="shared" si="969"/>
        <v>0</v>
      </c>
      <c r="L450" s="42">
        <f t="shared" si="969"/>
        <v>0</v>
      </c>
      <c r="M450" s="42">
        <f t="shared" si="969"/>
        <v>0</v>
      </c>
      <c r="N450" s="42">
        <f t="shared" si="969"/>
        <v>0</v>
      </c>
      <c r="O450" s="42">
        <f t="shared" si="969"/>
        <v>0</v>
      </c>
      <c r="P450" s="42">
        <f t="shared" si="969"/>
        <v>0</v>
      </c>
      <c r="Q450" s="42">
        <f t="shared" si="969"/>
        <v>0</v>
      </c>
      <c r="R450" s="42">
        <f t="shared" si="969"/>
        <v>0</v>
      </c>
      <c r="S450" s="42">
        <f t="shared" si="969"/>
        <v>0</v>
      </c>
      <c r="T450" s="42">
        <f t="shared" si="969"/>
        <v>0</v>
      </c>
      <c r="U450" s="42">
        <f t="shared" si="969"/>
        <v>0</v>
      </c>
      <c r="V450" s="42">
        <f t="shared" si="969"/>
        <v>0</v>
      </c>
      <c r="W450" s="42">
        <f t="shared" si="969"/>
        <v>0</v>
      </c>
      <c r="X450" s="42">
        <f t="shared" si="969"/>
        <v>0</v>
      </c>
      <c r="Y450" s="42">
        <f t="shared" si="969"/>
        <v>0</v>
      </c>
      <c r="Z450" s="42">
        <f t="shared" si="969"/>
        <v>0</v>
      </c>
      <c r="AA450" s="42">
        <f t="shared" si="969"/>
        <v>0</v>
      </c>
      <c r="AB450" s="42">
        <f t="shared" si="969"/>
        <v>0</v>
      </c>
      <c r="AC450" s="42">
        <f t="shared" si="969"/>
        <v>0</v>
      </c>
      <c r="AD450" s="42">
        <f t="shared" si="969"/>
        <v>0</v>
      </c>
      <c r="AE450" s="42">
        <f t="shared" si="969"/>
        <v>0</v>
      </c>
      <c r="AF450" s="42">
        <f t="shared" si="969"/>
        <v>0</v>
      </c>
      <c r="AG450" s="42">
        <f t="shared" si="969"/>
        <v>0</v>
      </c>
      <c r="AH450" s="42">
        <f t="shared" si="969"/>
        <v>0</v>
      </c>
      <c r="AI450" s="42">
        <f t="shared" si="969"/>
        <v>0</v>
      </c>
      <c r="AJ450" s="42">
        <f t="shared" si="969"/>
        <v>0</v>
      </c>
      <c r="AK450" s="42">
        <f t="shared" si="969"/>
        <v>0</v>
      </c>
      <c r="AL450" s="42">
        <f t="shared" si="969"/>
        <v>0</v>
      </c>
    </row>
    <row r="451" spans="3:38" hidden="1" outlineLevel="1">
      <c r="C451" s="43" t="s">
        <v>197</v>
      </c>
      <c r="D451" s="3"/>
      <c r="E451" s="3"/>
      <c r="F451" s="47" t="s">
        <v>28</v>
      </c>
      <c r="G451" s="42" t="e">
        <f>SUMPRODUCT(H449:AL449,H451:AL451)/G449</f>
        <v>#DIV/0!</v>
      </c>
      <c r="H451" s="42">
        <f t="shared" ref="H451:AL451" si="970">IF(H449=0,0,$P$50)</f>
        <v>0</v>
      </c>
      <c r="I451" s="42">
        <f t="shared" si="970"/>
        <v>0</v>
      </c>
      <c r="J451" s="42">
        <f t="shared" si="970"/>
        <v>0</v>
      </c>
      <c r="K451" s="42">
        <f t="shared" si="970"/>
        <v>0</v>
      </c>
      <c r="L451" s="42">
        <f t="shared" si="970"/>
        <v>0</v>
      </c>
      <c r="M451" s="42">
        <f t="shared" si="970"/>
        <v>0</v>
      </c>
      <c r="N451" s="42">
        <f t="shared" si="970"/>
        <v>0</v>
      </c>
      <c r="O451" s="42">
        <f t="shared" si="970"/>
        <v>0</v>
      </c>
      <c r="P451" s="42">
        <f t="shared" si="970"/>
        <v>0</v>
      </c>
      <c r="Q451" s="42">
        <f t="shared" si="970"/>
        <v>0</v>
      </c>
      <c r="R451" s="42">
        <f t="shared" si="970"/>
        <v>0</v>
      </c>
      <c r="S451" s="42">
        <f t="shared" si="970"/>
        <v>0</v>
      </c>
      <c r="T451" s="42">
        <f t="shared" si="970"/>
        <v>0</v>
      </c>
      <c r="U451" s="42">
        <f t="shared" si="970"/>
        <v>0</v>
      </c>
      <c r="V451" s="42">
        <f t="shared" si="970"/>
        <v>0</v>
      </c>
      <c r="W451" s="42">
        <f t="shared" si="970"/>
        <v>0</v>
      </c>
      <c r="X451" s="42">
        <f t="shared" si="970"/>
        <v>0</v>
      </c>
      <c r="Y451" s="42">
        <f t="shared" si="970"/>
        <v>0</v>
      </c>
      <c r="Z451" s="42">
        <f t="shared" si="970"/>
        <v>0</v>
      </c>
      <c r="AA451" s="42">
        <f t="shared" si="970"/>
        <v>0</v>
      </c>
      <c r="AB451" s="42">
        <f t="shared" si="970"/>
        <v>0</v>
      </c>
      <c r="AC451" s="42">
        <f t="shared" si="970"/>
        <v>0</v>
      </c>
      <c r="AD451" s="42">
        <f t="shared" si="970"/>
        <v>0</v>
      </c>
      <c r="AE451" s="42">
        <f t="shared" si="970"/>
        <v>0</v>
      </c>
      <c r="AF451" s="42">
        <f t="shared" si="970"/>
        <v>0</v>
      </c>
      <c r="AG451" s="42">
        <f t="shared" si="970"/>
        <v>0</v>
      </c>
      <c r="AH451" s="42">
        <f t="shared" si="970"/>
        <v>0</v>
      </c>
      <c r="AI451" s="42">
        <f t="shared" si="970"/>
        <v>0</v>
      </c>
      <c r="AJ451" s="42">
        <f t="shared" si="970"/>
        <v>0</v>
      </c>
      <c r="AK451" s="42">
        <f t="shared" si="970"/>
        <v>0</v>
      </c>
      <c r="AL451" s="42">
        <f t="shared" si="970"/>
        <v>0</v>
      </c>
    </row>
    <row r="452" spans="3:38" hidden="1" outlineLevel="1">
      <c r="C452" s="43" t="s">
        <v>96</v>
      </c>
      <c r="D452" s="3"/>
      <c r="E452" s="3"/>
      <c r="F452" s="47" t="s">
        <v>95</v>
      </c>
      <c r="G452" s="18">
        <f>SUM(H452:AL452)</f>
        <v>0</v>
      </c>
      <c r="H452" s="18">
        <f>H444*H450+H449*H451</f>
        <v>0</v>
      </c>
      <c r="I452" s="18">
        <f t="shared" ref="I452" si="971">I444*I450+I449*I451</f>
        <v>0</v>
      </c>
      <c r="J452" s="18">
        <f t="shared" ref="J452" si="972">J444*J450+J449*J451</f>
        <v>0</v>
      </c>
      <c r="K452" s="18">
        <f t="shared" ref="K452" si="973">K444*K450+K449*K451</f>
        <v>0</v>
      </c>
      <c r="L452" s="18">
        <f t="shared" ref="L452" si="974">L444*L450+L449*L451</f>
        <v>0</v>
      </c>
      <c r="M452" s="18">
        <f t="shared" ref="M452" si="975">M444*M450+M449*M451</f>
        <v>0</v>
      </c>
      <c r="N452" s="18">
        <f t="shared" ref="N452" si="976">N444*N450+N449*N451</f>
        <v>0</v>
      </c>
      <c r="O452" s="18">
        <f t="shared" ref="O452" si="977">O444*O450+O449*O451</f>
        <v>0</v>
      </c>
      <c r="P452" s="18">
        <f t="shared" ref="P452" si="978">P444*P450+P449*P451</f>
        <v>0</v>
      </c>
      <c r="Q452" s="18">
        <f t="shared" ref="Q452" si="979">Q444*Q450+Q449*Q451</f>
        <v>0</v>
      </c>
      <c r="R452" s="18">
        <f t="shared" ref="R452" si="980">R444*R450+R449*R451</f>
        <v>0</v>
      </c>
      <c r="S452" s="18">
        <f t="shared" ref="S452" si="981">S444*S450+S449*S451</f>
        <v>0</v>
      </c>
      <c r="T452" s="18">
        <f t="shared" ref="T452" si="982">T444*T450+T449*T451</f>
        <v>0</v>
      </c>
      <c r="U452" s="18">
        <f t="shared" ref="U452" si="983">U444*U450+U449*U451</f>
        <v>0</v>
      </c>
      <c r="V452" s="18">
        <f t="shared" ref="V452" si="984">V444*V450+V449*V451</f>
        <v>0</v>
      </c>
      <c r="W452" s="18">
        <f t="shared" ref="W452" si="985">W444*W450+W449*W451</f>
        <v>0</v>
      </c>
      <c r="X452" s="18">
        <f t="shared" ref="X452" si="986">X444*X450+X449*X451</f>
        <v>0</v>
      </c>
      <c r="Y452" s="18">
        <f t="shared" ref="Y452" si="987">Y444*Y450+Y449*Y451</f>
        <v>0</v>
      </c>
      <c r="Z452" s="18">
        <f t="shared" ref="Z452" si="988">Z444*Z450+Z449*Z451</f>
        <v>0</v>
      </c>
      <c r="AA452" s="18">
        <f t="shared" ref="AA452" si="989">AA444*AA450+AA449*AA451</f>
        <v>0</v>
      </c>
      <c r="AB452" s="18">
        <f t="shared" ref="AB452" si="990">AB444*AB450+AB449*AB451</f>
        <v>0</v>
      </c>
      <c r="AC452" s="18">
        <f t="shared" ref="AC452" si="991">AC444*AC450+AC449*AC451</f>
        <v>0</v>
      </c>
      <c r="AD452" s="18">
        <f t="shared" ref="AD452" si="992">AD444*AD450+AD449*AD451</f>
        <v>0</v>
      </c>
      <c r="AE452" s="18">
        <f t="shared" ref="AE452" si="993">AE444*AE450+AE449*AE451</f>
        <v>0</v>
      </c>
      <c r="AF452" s="18">
        <f t="shared" ref="AF452" si="994">AF444*AF450+AF449*AF451</f>
        <v>0</v>
      </c>
      <c r="AG452" s="18">
        <f t="shared" ref="AG452" si="995">AG444*AG450+AG449*AG451</f>
        <v>0</v>
      </c>
      <c r="AH452" s="18">
        <f t="shared" ref="AH452" si="996">AH444*AH450+AH449*AH451</f>
        <v>0</v>
      </c>
      <c r="AI452" s="18">
        <f t="shared" ref="AI452" si="997">AI444*AI450+AI449*AI451</f>
        <v>0</v>
      </c>
      <c r="AJ452" s="18">
        <f t="shared" ref="AJ452" si="998">AJ444*AJ450+AJ449*AJ451</f>
        <v>0</v>
      </c>
      <c r="AK452" s="18">
        <f t="shared" ref="AK452" si="999">AK444*AK450+AK449*AK451</f>
        <v>0</v>
      </c>
      <c r="AL452" s="18">
        <f t="shared" ref="AL452" si="1000">AL444*AL450+AL449*AL451</f>
        <v>0</v>
      </c>
    </row>
    <row r="453" spans="3:38" hidden="1" outlineLevel="1">
      <c r="C453" s="43" t="s">
        <v>103</v>
      </c>
      <c r="D453" s="63"/>
      <c r="E453" s="3"/>
      <c r="F453" s="47" t="s">
        <v>88</v>
      </c>
      <c r="G453" s="18">
        <f>SUM(H453:AL453)</f>
        <v>0</v>
      </c>
      <c r="H453" s="18">
        <f>H444</f>
        <v>0</v>
      </c>
      <c r="I453" s="18">
        <f>I444</f>
        <v>0</v>
      </c>
      <c r="J453" s="18">
        <f t="shared" ref="J453:AL453" si="1001">J444</f>
        <v>0</v>
      </c>
      <c r="K453" s="18">
        <f t="shared" si="1001"/>
        <v>0</v>
      </c>
      <c r="L453" s="18">
        <f t="shared" si="1001"/>
        <v>0</v>
      </c>
      <c r="M453" s="18">
        <f t="shared" si="1001"/>
        <v>0</v>
      </c>
      <c r="N453" s="18">
        <f t="shared" si="1001"/>
        <v>0</v>
      </c>
      <c r="O453" s="18">
        <f t="shared" si="1001"/>
        <v>0</v>
      </c>
      <c r="P453" s="18">
        <f t="shared" si="1001"/>
        <v>0</v>
      </c>
      <c r="Q453" s="18">
        <f t="shared" si="1001"/>
        <v>0</v>
      </c>
      <c r="R453" s="18">
        <f t="shared" si="1001"/>
        <v>0</v>
      </c>
      <c r="S453" s="18">
        <f t="shared" si="1001"/>
        <v>0</v>
      </c>
      <c r="T453" s="18">
        <f t="shared" si="1001"/>
        <v>0</v>
      </c>
      <c r="U453" s="18">
        <f t="shared" si="1001"/>
        <v>0</v>
      </c>
      <c r="V453" s="18">
        <f t="shared" si="1001"/>
        <v>0</v>
      </c>
      <c r="W453" s="18">
        <f t="shared" si="1001"/>
        <v>0</v>
      </c>
      <c r="X453" s="18">
        <f t="shared" si="1001"/>
        <v>0</v>
      </c>
      <c r="Y453" s="18">
        <f t="shared" si="1001"/>
        <v>0</v>
      </c>
      <c r="Z453" s="18">
        <f t="shared" si="1001"/>
        <v>0</v>
      </c>
      <c r="AA453" s="18">
        <f t="shared" si="1001"/>
        <v>0</v>
      </c>
      <c r="AB453" s="18">
        <f t="shared" si="1001"/>
        <v>0</v>
      </c>
      <c r="AC453" s="18">
        <f t="shared" si="1001"/>
        <v>0</v>
      </c>
      <c r="AD453" s="18">
        <f t="shared" si="1001"/>
        <v>0</v>
      </c>
      <c r="AE453" s="18">
        <f t="shared" si="1001"/>
        <v>0</v>
      </c>
      <c r="AF453" s="18">
        <f t="shared" si="1001"/>
        <v>0</v>
      </c>
      <c r="AG453" s="18">
        <f t="shared" si="1001"/>
        <v>0</v>
      </c>
      <c r="AH453" s="18">
        <f t="shared" si="1001"/>
        <v>0</v>
      </c>
      <c r="AI453" s="18">
        <f t="shared" si="1001"/>
        <v>0</v>
      </c>
      <c r="AJ453" s="18">
        <f t="shared" si="1001"/>
        <v>0</v>
      </c>
      <c r="AK453" s="18">
        <f t="shared" si="1001"/>
        <v>0</v>
      </c>
      <c r="AL453" s="18">
        <f t="shared" si="1001"/>
        <v>0</v>
      </c>
    </row>
    <row r="454" spans="3:38" hidden="1" outlineLevel="1">
      <c r="C454" s="43" t="s">
        <v>104</v>
      </c>
      <c r="D454" s="63"/>
      <c r="E454" s="3"/>
      <c r="F454" s="47" t="s">
        <v>88</v>
      </c>
      <c r="G454" s="18">
        <f>SUM(H454:AL454)</f>
        <v>0</v>
      </c>
      <c r="H454" s="18">
        <f t="shared" ref="H454:AL454" si="1002">IF($P$52="Flotation",H453*$G$34,0)</f>
        <v>0</v>
      </c>
      <c r="I454" s="18">
        <f t="shared" si="1002"/>
        <v>0</v>
      </c>
      <c r="J454" s="18">
        <f t="shared" si="1002"/>
        <v>0</v>
      </c>
      <c r="K454" s="18">
        <f t="shared" si="1002"/>
        <v>0</v>
      </c>
      <c r="L454" s="18">
        <f t="shared" si="1002"/>
        <v>0</v>
      </c>
      <c r="M454" s="18">
        <f t="shared" si="1002"/>
        <v>0</v>
      </c>
      <c r="N454" s="18">
        <f t="shared" si="1002"/>
        <v>0</v>
      </c>
      <c r="O454" s="18">
        <f t="shared" si="1002"/>
        <v>0</v>
      </c>
      <c r="P454" s="18">
        <f t="shared" si="1002"/>
        <v>0</v>
      </c>
      <c r="Q454" s="18">
        <f t="shared" si="1002"/>
        <v>0</v>
      </c>
      <c r="R454" s="18">
        <f t="shared" si="1002"/>
        <v>0</v>
      </c>
      <c r="S454" s="18">
        <f t="shared" si="1002"/>
        <v>0</v>
      </c>
      <c r="T454" s="18">
        <f t="shared" si="1002"/>
        <v>0</v>
      </c>
      <c r="U454" s="18">
        <f t="shared" si="1002"/>
        <v>0</v>
      </c>
      <c r="V454" s="18">
        <f t="shared" si="1002"/>
        <v>0</v>
      </c>
      <c r="W454" s="18">
        <f t="shared" si="1002"/>
        <v>0</v>
      </c>
      <c r="X454" s="18">
        <f t="shared" si="1002"/>
        <v>0</v>
      </c>
      <c r="Y454" s="18">
        <f t="shared" si="1002"/>
        <v>0</v>
      </c>
      <c r="Z454" s="18">
        <f t="shared" si="1002"/>
        <v>0</v>
      </c>
      <c r="AA454" s="18">
        <f t="shared" si="1002"/>
        <v>0</v>
      </c>
      <c r="AB454" s="18">
        <f t="shared" si="1002"/>
        <v>0</v>
      </c>
      <c r="AC454" s="18">
        <f t="shared" si="1002"/>
        <v>0</v>
      </c>
      <c r="AD454" s="18">
        <f t="shared" si="1002"/>
        <v>0</v>
      </c>
      <c r="AE454" s="18">
        <f t="shared" si="1002"/>
        <v>0</v>
      </c>
      <c r="AF454" s="18">
        <f t="shared" si="1002"/>
        <v>0</v>
      </c>
      <c r="AG454" s="18">
        <f t="shared" si="1002"/>
        <v>0</v>
      </c>
      <c r="AH454" s="18">
        <f t="shared" si="1002"/>
        <v>0</v>
      </c>
      <c r="AI454" s="18">
        <f t="shared" si="1002"/>
        <v>0</v>
      </c>
      <c r="AJ454" s="18">
        <f t="shared" si="1002"/>
        <v>0</v>
      </c>
      <c r="AK454" s="18">
        <f t="shared" si="1002"/>
        <v>0</v>
      </c>
      <c r="AL454" s="18">
        <f t="shared" si="1002"/>
        <v>0</v>
      </c>
    </row>
    <row r="455" spans="3:38" hidden="1" outlineLevel="1">
      <c r="C455" s="43" t="s">
        <v>108</v>
      </c>
      <c r="D455" s="3"/>
      <c r="E455" s="3"/>
      <c r="F455" s="47" t="s">
        <v>95</v>
      </c>
      <c r="G455" s="18">
        <f>SUM(H455:AL455)</f>
        <v>0</v>
      </c>
      <c r="H455" s="18">
        <f t="shared" ref="H455:AL455" si="1003">IF($P$52="Flotation",H452*$G$35*$G$39,H452*$G$40)</f>
        <v>0</v>
      </c>
      <c r="I455" s="18">
        <f t="shared" si="1003"/>
        <v>0</v>
      </c>
      <c r="J455" s="18">
        <f t="shared" si="1003"/>
        <v>0</v>
      </c>
      <c r="K455" s="18">
        <f t="shared" si="1003"/>
        <v>0</v>
      </c>
      <c r="L455" s="18">
        <f t="shared" si="1003"/>
        <v>0</v>
      </c>
      <c r="M455" s="18">
        <f t="shared" si="1003"/>
        <v>0</v>
      </c>
      <c r="N455" s="18">
        <f t="shared" si="1003"/>
        <v>0</v>
      </c>
      <c r="O455" s="18">
        <f t="shared" si="1003"/>
        <v>0</v>
      </c>
      <c r="P455" s="18">
        <f t="shared" si="1003"/>
        <v>0</v>
      </c>
      <c r="Q455" s="18">
        <f t="shared" si="1003"/>
        <v>0</v>
      </c>
      <c r="R455" s="18">
        <f t="shared" si="1003"/>
        <v>0</v>
      </c>
      <c r="S455" s="18">
        <f t="shared" si="1003"/>
        <v>0</v>
      </c>
      <c r="T455" s="18">
        <f t="shared" si="1003"/>
        <v>0</v>
      </c>
      <c r="U455" s="18">
        <f t="shared" si="1003"/>
        <v>0</v>
      </c>
      <c r="V455" s="18">
        <f t="shared" si="1003"/>
        <v>0</v>
      </c>
      <c r="W455" s="18">
        <f t="shared" si="1003"/>
        <v>0</v>
      </c>
      <c r="X455" s="18">
        <f t="shared" si="1003"/>
        <v>0</v>
      </c>
      <c r="Y455" s="18">
        <f t="shared" si="1003"/>
        <v>0</v>
      </c>
      <c r="Z455" s="18">
        <f t="shared" si="1003"/>
        <v>0</v>
      </c>
      <c r="AA455" s="18">
        <f t="shared" si="1003"/>
        <v>0</v>
      </c>
      <c r="AB455" s="18">
        <f t="shared" si="1003"/>
        <v>0</v>
      </c>
      <c r="AC455" s="18">
        <f t="shared" si="1003"/>
        <v>0</v>
      </c>
      <c r="AD455" s="18">
        <f t="shared" si="1003"/>
        <v>0</v>
      </c>
      <c r="AE455" s="18">
        <f t="shared" si="1003"/>
        <v>0</v>
      </c>
      <c r="AF455" s="18">
        <f t="shared" si="1003"/>
        <v>0</v>
      </c>
      <c r="AG455" s="18">
        <f t="shared" si="1003"/>
        <v>0</v>
      </c>
      <c r="AH455" s="18">
        <f t="shared" si="1003"/>
        <v>0</v>
      </c>
      <c r="AI455" s="18">
        <f t="shared" si="1003"/>
        <v>0</v>
      </c>
      <c r="AJ455" s="18">
        <f t="shared" si="1003"/>
        <v>0</v>
      </c>
      <c r="AK455" s="18">
        <f t="shared" si="1003"/>
        <v>0</v>
      </c>
      <c r="AL455" s="18">
        <f t="shared" si="1003"/>
        <v>0</v>
      </c>
    </row>
    <row r="456" spans="3:38" hidden="1" outlineLevel="1">
      <c r="C456" s="64" t="s">
        <v>219</v>
      </c>
      <c r="D456" s="3"/>
      <c r="E456" s="3"/>
      <c r="F456" s="47" t="s">
        <v>109</v>
      </c>
      <c r="G456" s="42">
        <f>H456</f>
        <v>1</v>
      </c>
      <c r="H456" s="42">
        <f t="shared" ref="H456:AL456" si="1004">IF(OR(H$60&gt;0,AND(H444&gt;0,$P$52="Flotation")),1,0)</f>
        <v>1</v>
      </c>
      <c r="I456" s="42">
        <f t="shared" si="1004"/>
        <v>1</v>
      </c>
      <c r="J456" s="42">
        <f t="shared" si="1004"/>
        <v>1</v>
      </c>
      <c r="K456" s="42">
        <f t="shared" si="1004"/>
        <v>1</v>
      </c>
      <c r="L456" s="42">
        <f t="shared" si="1004"/>
        <v>1</v>
      </c>
      <c r="M456" s="42">
        <f t="shared" si="1004"/>
        <v>1</v>
      </c>
      <c r="N456" s="42">
        <f t="shared" si="1004"/>
        <v>1</v>
      </c>
      <c r="O456" s="42">
        <f t="shared" si="1004"/>
        <v>0</v>
      </c>
      <c r="P456" s="42">
        <f t="shared" si="1004"/>
        <v>0</v>
      </c>
      <c r="Q456" s="42">
        <f t="shared" si="1004"/>
        <v>0</v>
      </c>
      <c r="R456" s="42">
        <f t="shared" si="1004"/>
        <v>0</v>
      </c>
      <c r="S456" s="42">
        <f t="shared" si="1004"/>
        <v>0</v>
      </c>
      <c r="T456" s="42">
        <f t="shared" si="1004"/>
        <v>0</v>
      </c>
      <c r="U456" s="42">
        <f t="shared" si="1004"/>
        <v>0</v>
      </c>
      <c r="V456" s="42">
        <f t="shared" si="1004"/>
        <v>0</v>
      </c>
      <c r="W456" s="42">
        <f t="shared" si="1004"/>
        <v>0</v>
      </c>
      <c r="X456" s="42">
        <f t="shared" si="1004"/>
        <v>0</v>
      </c>
      <c r="Y456" s="42">
        <f t="shared" si="1004"/>
        <v>0</v>
      </c>
      <c r="Z456" s="42">
        <f t="shared" si="1004"/>
        <v>0</v>
      </c>
      <c r="AA456" s="42">
        <f t="shared" si="1004"/>
        <v>0</v>
      </c>
      <c r="AB456" s="42">
        <f t="shared" si="1004"/>
        <v>0</v>
      </c>
      <c r="AC456" s="42">
        <f t="shared" si="1004"/>
        <v>0</v>
      </c>
      <c r="AD456" s="42">
        <f t="shared" si="1004"/>
        <v>0</v>
      </c>
      <c r="AE456" s="42">
        <f t="shared" si="1004"/>
        <v>0</v>
      </c>
      <c r="AF456" s="42">
        <f t="shared" si="1004"/>
        <v>0</v>
      </c>
      <c r="AG456" s="42">
        <f t="shared" si="1004"/>
        <v>0</v>
      </c>
      <c r="AH456" s="42">
        <f t="shared" si="1004"/>
        <v>0</v>
      </c>
      <c r="AI456" s="42">
        <f t="shared" si="1004"/>
        <v>0</v>
      </c>
      <c r="AJ456" s="42">
        <f t="shared" si="1004"/>
        <v>0</v>
      </c>
      <c r="AK456" s="42">
        <f t="shared" si="1004"/>
        <v>0</v>
      </c>
      <c r="AL456" s="42">
        <f t="shared" si="1004"/>
        <v>0</v>
      </c>
    </row>
    <row r="457" spans="3:38" hidden="1" outlineLevel="1">
      <c r="C457" s="59"/>
      <c r="D457" s="12"/>
      <c r="E457" s="12"/>
      <c r="F457" s="60"/>
      <c r="G457" s="72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X457" s="73"/>
      <c r="Y457" s="73"/>
      <c r="Z457" s="73"/>
      <c r="AA457" s="73"/>
      <c r="AB457" s="73"/>
      <c r="AC457" s="73"/>
      <c r="AD457" s="73"/>
      <c r="AE457" s="73"/>
      <c r="AF457" s="73"/>
      <c r="AG457" s="73"/>
      <c r="AH457" s="73"/>
      <c r="AI457" s="73"/>
      <c r="AJ457" s="73"/>
      <c r="AK457" s="73"/>
      <c r="AL457" s="73"/>
    </row>
    <row r="458" spans="3:38" hidden="1" outlineLevel="1">
      <c r="C458" s="34" t="s">
        <v>117</v>
      </c>
      <c r="D458" s="12"/>
      <c r="E458" s="12"/>
      <c r="F458" s="60"/>
      <c r="G458" s="72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/>
      <c r="Z458" s="73"/>
      <c r="AA458" s="73"/>
      <c r="AB458" s="73"/>
      <c r="AC458" s="73"/>
      <c r="AD458" s="73"/>
      <c r="AE458" s="73"/>
      <c r="AF458" s="73"/>
      <c r="AG458" s="73"/>
      <c r="AH458" s="73"/>
      <c r="AI458" s="73"/>
      <c r="AJ458" s="73"/>
      <c r="AK458" s="73"/>
      <c r="AL458" s="73"/>
    </row>
    <row r="459" spans="3:38" hidden="1" outlineLevel="1">
      <c r="C459" s="43" t="s">
        <v>110</v>
      </c>
      <c r="D459" s="3"/>
      <c r="E459" s="3"/>
      <c r="F459" s="47" t="s">
        <v>46</v>
      </c>
      <c r="G459" s="62">
        <f t="shared" ref="G459:G477" si="1005">SUM(H459:AL459)</f>
        <v>0</v>
      </c>
      <c r="H459" s="62">
        <f>H455*H$7/1000</f>
        <v>0</v>
      </c>
      <c r="I459" s="62">
        <f t="shared" ref="I459:AL459" si="1006">I455*I$7/1000</f>
        <v>0</v>
      </c>
      <c r="J459" s="62">
        <f t="shared" si="1006"/>
        <v>0</v>
      </c>
      <c r="K459" s="62">
        <f t="shared" si="1006"/>
        <v>0</v>
      </c>
      <c r="L459" s="62">
        <f t="shared" si="1006"/>
        <v>0</v>
      </c>
      <c r="M459" s="62">
        <f t="shared" si="1006"/>
        <v>0</v>
      </c>
      <c r="N459" s="62">
        <f t="shared" si="1006"/>
        <v>0</v>
      </c>
      <c r="O459" s="62">
        <f t="shared" si="1006"/>
        <v>0</v>
      </c>
      <c r="P459" s="62">
        <f t="shared" si="1006"/>
        <v>0</v>
      </c>
      <c r="Q459" s="62">
        <f t="shared" si="1006"/>
        <v>0</v>
      </c>
      <c r="R459" s="62">
        <f t="shared" si="1006"/>
        <v>0</v>
      </c>
      <c r="S459" s="62">
        <f t="shared" si="1006"/>
        <v>0</v>
      </c>
      <c r="T459" s="62">
        <f t="shared" si="1006"/>
        <v>0</v>
      </c>
      <c r="U459" s="62">
        <f t="shared" si="1006"/>
        <v>0</v>
      </c>
      <c r="V459" s="62">
        <f t="shared" si="1006"/>
        <v>0</v>
      </c>
      <c r="W459" s="62">
        <f t="shared" si="1006"/>
        <v>0</v>
      </c>
      <c r="X459" s="62">
        <f t="shared" si="1006"/>
        <v>0</v>
      </c>
      <c r="Y459" s="62">
        <f t="shared" si="1006"/>
        <v>0</v>
      </c>
      <c r="Z459" s="62">
        <f t="shared" si="1006"/>
        <v>0</v>
      </c>
      <c r="AA459" s="62">
        <f t="shared" si="1006"/>
        <v>0</v>
      </c>
      <c r="AB459" s="62">
        <f t="shared" si="1006"/>
        <v>0</v>
      </c>
      <c r="AC459" s="62">
        <f t="shared" si="1006"/>
        <v>0</v>
      </c>
      <c r="AD459" s="62">
        <f t="shared" si="1006"/>
        <v>0</v>
      </c>
      <c r="AE459" s="62">
        <f t="shared" si="1006"/>
        <v>0</v>
      </c>
      <c r="AF459" s="62">
        <f t="shared" si="1006"/>
        <v>0</v>
      </c>
      <c r="AG459" s="62">
        <f t="shared" si="1006"/>
        <v>0</v>
      </c>
      <c r="AH459" s="62">
        <f t="shared" si="1006"/>
        <v>0</v>
      </c>
      <c r="AI459" s="62">
        <f t="shared" si="1006"/>
        <v>0</v>
      </c>
      <c r="AJ459" s="62">
        <f t="shared" si="1006"/>
        <v>0</v>
      </c>
      <c r="AK459" s="62">
        <f t="shared" si="1006"/>
        <v>0</v>
      </c>
      <c r="AL459" s="62">
        <f t="shared" si="1006"/>
        <v>0</v>
      </c>
    </row>
    <row r="460" spans="3:38" hidden="1" outlineLevel="1">
      <c r="C460" s="43" t="s">
        <v>31</v>
      </c>
      <c r="D460" s="62">
        <f>$G$24*$P$51</f>
        <v>130</v>
      </c>
      <c r="E460" s="3" t="s">
        <v>23</v>
      </c>
      <c r="F460" s="47" t="s">
        <v>46</v>
      </c>
      <c r="G460" s="62">
        <f t="shared" si="1005"/>
        <v>0</v>
      </c>
      <c r="H460" s="62">
        <f>-(H449+H444)*$D460/1000</f>
        <v>0</v>
      </c>
      <c r="I460" s="62">
        <f t="shared" ref="I460:AL460" si="1007">-(I449+I444)*$D460/1000</f>
        <v>0</v>
      </c>
      <c r="J460" s="62">
        <f t="shared" si="1007"/>
        <v>0</v>
      </c>
      <c r="K460" s="62">
        <f t="shared" si="1007"/>
        <v>0</v>
      </c>
      <c r="L460" s="62">
        <f t="shared" si="1007"/>
        <v>0</v>
      </c>
      <c r="M460" s="62">
        <f t="shared" si="1007"/>
        <v>0</v>
      </c>
      <c r="N460" s="62">
        <f t="shared" si="1007"/>
        <v>0</v>
      </c>
      <c r="O460" s="62">
        <f t="shared" si="1007"/>
        <v>0</v>
      </c>
      <c r="P460" s="62">
        <f t="shared" si="1007"/>
        <v>0</v>
      </c>
      <c r="Q460" s="62">
        <f t="shared" si="1007"/>
        <v>0</v>
      </c>
      <c r="R460" s="62">
        <f t="shared" si="1007"/>
        <v>0</v>
      </c>
      <c r="S460" s="62">
        <f t="shared" si="1007"/>
        <v>0</v>
      </c>
      <c r="T460" s="62">
        <f t="shared" si="1007"/>
        <v>0</v>
      </c>
      <c r="U460" s="62">
        <f t="shared" si="1007"/>
        <v>0</v>
      </c>
      <c r="V460" s="62">
        <f t="shared" si="1007"/>
        <v>0</v>
      </c>
      <c r="W460" s="62">
        <f t="shared" si="1007"/>
        <v>0</v>
      </c>
      <c r="X460" s="62">
        <f t="shared" si="1007"/>
        <v>0</v>
      </c>
      <c r="Y460" s="62">
        <f t="shared" si="1007"/>
        <v>0</v>
      </c>
      <c r="Z460" s="62">
        <f t="shared" si="1007"/>
        <v>0</v>
      </c>
      <c r="AA460" s="62">
        <f t="shared" si="1007"/>
        <v>0</v>
      </c>
      <c r="AB460" s="62">
        <f t="shared" si="1007"/>
        <v>0</v>
      </c>
      <c r="AC460" s="62">
        <f t="shared" si="1007"/>
        <v>0</v>
      </c>
      <c r="AD460" s="62">
        <f t="shared" si="1007"/>
        <v>0</v>
      </c>
      <c r="AE460" s="62">
        <f t="shared" si="1007"/>
        <v>0</v>
      </c>
      <c r="AF460" s="62">
        <f t="shared" si="1007"/>
        <v>0</v>
      </c>
      <c r="AG460" s="62">
        <f t="shared" si="1007"/>
        <v>0</v>
      </c>
      <c r="AH460" s="62">
        <f t="shared" si="1007"/>
        <v>0</v>
      </c>
      <c r="AI460" s="62">
        <f t="shared" si="1007"/>
        <v>0</v>
      </c>
      <c r="AJ460" s="62">
        <f t="shared" si="1007"/>
        <v>0</v>
      </c>
      <c r="AK460" s="62">
        <f t="shared" si="1007"/>
        <v>0</v>
      </c>
      <c r="AL460" s="62">
        <f t="shared" si="1007"/>
        <v>0</v>
      </c>
    </row>
    <row r="461" spans="3:38" hidden="1" outlineLevel="1">
      <c r="C461" s="66" t="s">
        <v>102</v>
      </c>
      <c r="D461" s="63"/>
      <c r="E461" s="3"/>
      <c r="F461" s="47" t="s">
        <v>46</v>
      </c>
      <c r="G461" s="62">
        <f t="shared" si="1005"/>
        <v>-5</v>
      </c>
      <c r="H461" s="62">
        <f>SUM(H462:H466)</f>
        <v>0</v>
      </c>
      <c r="I461" s="62">
        <f t="shared" ref="I461" si="1008">SUM(I462:I466)</f>
        <v>0</v>
      </c>
      <c r="J461" s="62">
        <f t="shared" ref="J461" si="1009">SUM(J462:J466)</f>
        <v>0</v>
      </c>
      <c r="K461" s="62">
        <f t="shared" ref="K461" si="1010">SUM(K462:K466)</f>
        <v>0</v>
      </c>
      <c r="L461" s="62">
        <f t="shared" ref="L461" si="1011">SUM(L462:L466)</f>
        <v>0</v>
      </c>
      <c r="M461" s="62">
        <f t="shared" ref="M461" si="1012">SUM(M462:M466)</f>
        <v>0</v>
      </c>
      <c r="N461" s="62">
        <f t="shared" ref="N461" si="1013">SUM(N462:N466)</f>
        <v>-5</v>
      </c>
      <c r="O461" s="62">
        <f t="shared" ref="O461" si="1014">SUM(O462:O466)</f>
        <v>0</v>
      </c>
      <c r="P461" s="62">
        <f t="shared" ref="P461" si="1015">SUM(P462:P466)</f>
        <v>0</v>
      </c>
      <c r="Q461" s="62">
        <f t="shared" ref="Q461" si="1016">SUM(Q462:Q466)</f>
        <v>0</v>
      </c>
      <c r="R461" s="62">
        <f t="shared" ref="R461" si="1017">SUM(R462:R466)</f>
        <v>0</v>
      </c>
      <c r="S461" s="62">
        <f t="shared" ref="S461" si="1018">SUM(S462:S466)</f>
        <v>0</v>
      </c>
      <c r="T461" s="62">
        <f t="shared" ref="T461" si="1019">SUM(T462:T466)</f>
        <v>0</v>
      </c>
      <c r="U461" s="62">
        <f t="shared" ref="U461" si="1020">SUM(U462:U466)</f>
        <v>0</v>
      </c>
      <c r="V461" s="62">
        <f t="shared" ref="V461" si="1021">SUM(V462:V466)</f>
        <v>0</v>
      </c>
      <c r="W461" s="62">
        <f t="shared" ref="W461" si="1022">SUM(W462:W466)</f>
        <v>0</v>
      </c>
      <c r="X461" s="62">
        <f t="shared" ref="X461" si="1023">SUM(X462:X466)</f>
        <v>0</v>
      </c>
      <c r="Y461" s="62">
        <f t="shared" ref="Y461" si="1024">SUM(Y462:Y466)</f>
        <v>0</v>
      </c>
      <c r="Z461" s="62">
        <f t="shared" ref="Z461" si="1025">SUM(Z462:Z466)</f>
        <v>0</v>
      </c>
      <c r="AA461" s="62">
        <f t="shared" ref="AA461" si="1026">SUM(AA462:AA466)</f>
        <v>0</v>
      </c>
      <c r="AB461" s="62">
        <f t="shared" ref="AB461" si="1027">SUM(AB462:AB466)</f>
        <v>0</v>
      </c>
      <c r="AC461" s="62">
        <f t="shared" ref="AC461" si="1028">SUM(AC462:AC466)</f>
        <v>0</v>
      </c>
      <c r="AD461" s="62">
        <f t="shared" ref="AD461" si="1029">SUM(AD462:AD466)</f>
        <v>0</v>
      </c>
      <c r="AE461" s="62">
        <f t="shared" ref="AE461" si="1030">SUM(AE462:AE466)</f>
        <v>0</v>
      </c>
      <c r="AF461" s="62">
        <f t="shared" ref="AF461" si="1031">SUM(AF462:AF466)</f>
        <v>0</v>
      </c>
      <c r="AG461" s="62">
        <f t="shared" ref="AG461" si="1032">SUM(AG462:AG466)</f>
        <v>0</v>
      </c>
      <c r="AH461" s="62">
        <f t="shared" ref="AH461" si="1033">SUM(AH462:AH466)</f>
        <v>0</v>
      </c>
      <c r="AI461" s="62">
        <f t="shared" ref="AI461" si="1034">SUM(AI462:AI466)</f>
        <v>0</v>
      </c>
      <c r="AJ461" s="62">
        <f t="shared" ref="AJ461" si="1035">SUM(AJ462:AJ466)</f>
        <v>0</v>
      </c>
      <c r="AK461" s="62">
        <f t="shared" ref="AK461" si="1036">SUM(AK462:AK466)</f>
        <v>0</v>
      </c>
      <c r="AL461" s="62">
        <f t="shared" ref="AL461" si="1037">SUM(AL462:AL466)</f>
        <v>0</v>
      </c>
    </row>
    <row r="462" spans="3:38" hidden="1" outlineLevel="1">
      <c r="C462" s="67" t="s">
        <v>100</v>
      </c>
      <c r="D462" s="68"/>
      <c r="E462" s="69"/>
      <c r="F462" s="70" t="s">
        <v>46</v>
      </c>
      <c r="G462" s="76">
        <f t="shared" si="1005"/>
        <v>-5</v>
      </c>
      <c r="H462" s="76">
        <f>-(IF(AND(H456=1,I456=0),$E$43,0)+IF(AND(H456=0,SUM(I456:$AL456)&lt;&gt;0),$E$44,0)+IF(AND(G456=0,H456=1),$E$45,0))</f>
        <v>0</v>
      </c>
      <c r="I462" s="76">
        <f>-(IF(AND(I456=1,J456=0),$E$43,0)+IF(AND(I456=0,SUM(J456:$AL456)&lt;&gt;0),$E$44,0)+IF(AND(H456=0,I456=1),$E$45,0))</f>
        <v>0</v>
      </c>
      <c r="J462" s="76">
        <f>-(IF(AND(J456=1,K456=0),$E$43,0)+IF(AND(J456=0,SUM(K456:$AL456)&lt;&gt;0),$E$44,0)+IF(AND(I456=0,J456=1),$E$45,0))</f>
        <v>0</v>
      </c>
      <c r="K462" s="76">
        <f>-(IF(AND(K456=1,L456=0),$E$43,0)+IF(AND(K456=0,SUM(L456:$AL456)&lt;&gt;0),$E$44,0)+IF(AND(J456=0,K456=1),$E$45,0))</f>
        <v>0</v>
      </c>
      <c r="L462" s="76">
        <f>-(IF(AND(L456=1,M456=0),$E$43,0)+IF(AND(L456=0,SUM(M456:$AL456)&lt;&gt;0),$E$44,0)+IF(AND(K456=0,L456=1),$E$45,0))</f>
        <v>0</v>
      </c>
      <c r="M462" s="76">
        <f>-(IF(AND(M456=1,N456=0),$E$43,0)+IF(AND(M456=0,SUM(N456:$AL456)&lt;&gt;0),$E$44,0)+IF(AND(L456=0,M456=1),$E$45,0))</f>
        <v>0</v>
      </c>
      <c r="N462" s="76">
        <f>-(IF(AND(N456=1,O456=0),$E$43,0)+IF(AND(N456=0,SUM(O456:$AL456)&lt;&gt;0),$E$44,0)+IF(AND(M456=0,N456=1),$E$45,0))</f>
        <v>-5</v>
      </c>
      <c r="O462" s="76">
        <f>-(IF(AND(O456=1,P456=0),$E$43,0)+IF(AND(O456=0,SUM(P456:$AL456)&lt;&gt;0),$E$44,0)+IF(AND(N456=0,O456=1),$E$45,0))</f>
        <v>0</v>
      </c>
      <c r="P462" s="76">
        <f>-(IF(AND(P456=1,Q456=0),$E$43,0)+IF(AND(P456=0,SUM(Q456:$AL456)&lt;&gt;0),$E$44,0)+IF(AND(O456=0,P456=1),$E$45,0))</f>
        <v>0</v>
      </c>
      <c r="Q462" s="76">
        <f>-(IF(AND(Q456=1,R456=0),$E$43,0)+IF(AND(Q456=0,SUM(R456:$AL456)&lt;&gt;0),$E$44,0)+IF(AND(P456=0,Q456=1),$E$45,0))</f>
        <v>0</v>
      </c>
      <c r="R462" s="76">
        <f>-(IF(AND(R456=1,S456=0),$E$43,0)+IF(AND(R456=0,SUM(S456:$AL456)&lt;&gt;0),$E$44,0)+IF(AND(Q456=0,R456=1),$E$45,0))</f>
        <v>0</v>
      </c>
      <c r="S462" s="76">
        <f>-(IF(AND(S456=1,T456=0),$E$43,0)+IF(AND(S456=0,SUM(T456:$AL456)&lt;&gt;0),$E$44,0)+IF(AND(R456=0,S456=1),$E$45,0))</f>
        <v>0</v>
      </c>
      <c r="T462" s="76">
        <f>-(IF(AND(T456=1,U456=0),$E$43,0)+IF(AND(T456=0,SUM(U456:$AL456)&lt;&gt;0),$E$44,0)+IF(AND(S456=0,T456=1),$E$45,0))</f>
        <v>0</v>
      </c>
      <c r="U462" s="76">
        <f>-(IF(AND(U456=1,V456=0),$E$43,0)+IF(AND(U456=0,SUM(V456:$AL456)&lt;&gt;0),$E$44,0)+IF(AND(T456=0,U456=1),$E$45,0))</f>
        <v>0</v>
      </c>
      <c r="V462" s="76">
        <f>-(IF(AND(V456=1,W456=0),$E$43,0)+IF(AND(V456=0,SUM(W456:$AL456)&lt;&gt;0),$E$44,0)+IF(AND(U456=0,V456=1),$E$45,0))</f>
        <v>0</v>
      </c>
      <c r="W462" s="76">
        <f>-(IF(AND(W456=1,X456=0),$E$43,0)+IF(AND(W456=0,SUM(X456:$AL456)&lt;&gt;0),$E$44,0)+IF(AND(V456=0,W456=1),$E$45,0))</f>
        <v>0</v>
      </c>
      <c r="X462" s="76">
        <f>-(IF(AND(X456=1,Y456=0),$E$43,0)+IF(AND(X456=0,SUM(Y456:$AL456)&lt;&gt;0),$E$44,0)+IF(AND(W456=0,X456=1),$E$45,0))</f>
        <v>0</v>
      </c>
      <c r="Y462" s="76">
        <f>-(IF(AND(Y456=1,Z456=0),$E$43,0)+IF(AND(Y456=0,SUM(Z456:$AL456)&lt;&gt;0),$E$44,0)+IF(AND(X456=0,Y456=1),$E$45,0))</f>
        <v>0</v>
      </c>
      <c r="Z462" s="76">
        <f>-(IF(AND(Z456=1,AA456=0),$E$43,0)+IF(AND(Z456=0,SUM(AA456:$AL456)&lt;&gt;0),$E$44,0)+IF(AND(Y456=0,Z456=1),$E$45,0))</f>
        <v>0</v>
      </c>
      <c r="AA462" s="76">
        <f>-(IF(AND(AA456=1,AB456=0),$E$43,0)+IF(AND(AA456=0,SUM(AB456:$AL456)&lt;&gt;0),$E$44,0)+IF(AND(Z456=0,AA456=1),$E$45,0))</f>
        <v>0</v>
      </c>
      <c r="AB462" s="76">
        <f>-(IF(AND(AB456=1,AC456=0),$E$43,0)+IF(AND(AB456=0,SUM(AC456:$AL456)&lt;&gt;0),$E$44,0)+IF(AND(AA456=0,AB456=1),$E$45,0))</f>
        <v>0</v>
      </c>
      <c r="AC462" s="76">
        <f>-(IF(AND(AC456=1,AD456=0),$E$43,0)+IF(AND(AC456=0,SUM(AD456:$AL456)&lt;&gt;0),$E$44,0)+IF(AND(AB456=0,AC456=1),$E$45,0))</f>
        <v>0</v>
      </c>
      <c r="AD462" s="76">
        <f>-(IF(AND(AD456=1,AE456=0),$E$43,0)+IF(AND(AD456=0,SUM(AE456:$AL456)&lt;&gt;0),$E$44,0)+IF(AND(AC456=0,AD456=1),$E$45,0))</f>
        <v>0</v>
      </c>
      <c r="AE462" s="76">
        <f>-(IF(AND(AE456=1,AF456=0),$E$43,0)+IF(AND(AE456=0,SUM(AF456:$AL456)&lt;&gt;0),$E$44,0)+IF(AND(AD456=0,AE456=1),$E$45,0))</f>
        <v>0</v>
      </c>
      <c r="AF462" s="76">
        <f>-(IF(AND(AF456=1,AG456=0),$E$43,0)+IF(AND(AF456=0,SUM(AG456:$AL456)&lt;&gt;0),$E$44,0)+IF(AND(AE456=0,AF456=1),$E$45,0))</f>
        <v>0</v>
      </c>
      <c r="AG462" s="76">
        <f>-(IF(AND(AG456=1,AH456=0),$E$43,0)+IF(AND(AG456=0,SUM(AH456:$AL456)&lt;&gt;0),$E$44,0)+IF(AND(AF456=0,AG456=1),$E$45,0))</f>
        <v>0</v>
      </c>
      <c r="AH462" s="76">
        <f>-(IF(AND(AH456=1,AI456=0),$E$43,0)+IF(AND(AH456=0,SUM(AI456:$AL456)&lt;&gt;0),$E$44,0)+IF(AND(AG456=0,AH456=1),$E$45,0))</f>
        <v>0</v>
      </c>
      <c r="AI462" s="76">
        <f>-(IF(AND(AI456=1,AJ456=0),$E$43,0)+IF(AND(AI456=0,SUM(AJ456:$AL456)&lt;&gt;0),$E$44,0)+IF(AND(AH456=0,AI456=1),$E$45,0))</f>
        <v>0</v>
      </c>
      <c r="AJ462" s="76">
        <f>-(IF(AND(AJ456=1,AK456=0),$E$43,0)+IF(AND(AJ456=0,SUM(AK456:$AL456)&lt;&gt;0),$E$44,0)+IF(AND(AI456=0,AJ456=1),$E$45,0))</f>
        <v>0</v>
      </c>
      <c r="AK462" s="76">
        <f>-(IF(AND(AK456=1,AL456=0),$E$43,0)+IF(AND(AK456=0,SUM(AL456:$AL456)&lt;&gt;0),$E$44,0)+IF(AND(AJ456=0,AK456=1),$E$45,0))</f>
        <v>0</v>
      </c>
      <c r="AL462" s="76">
        <f>-(IF(AND(AL456=1,AM456=0),$E$43,0)+IF(AND(AL456=0,SUM($AL456:AM456)&lt;&gt;0),$E$44,0)+IF(AND(AK456=0,AL456=1),$E$45,0))</f>
        <v>0</v>
      </c>
    </row>
    <row r="463" spans="3:38" hidden="1" outlineLevel="1">
      <c r="C463" s="67" t="s">
        <v>101</v>
      </c>
      <c r="D463" s="68"/>
      <c r="E463" s="69"/>
      <c r="F463" s="70" t="s">
        <v>46</v>
      </c>
      <c r="G463" s="76">
        <f t="shared" si="1005"/>
        <v>0</v>
      </c>
      <c r="H463" s="76">
        <f t="shared" ref="H463:AL463" si="1038">-IF(AND(H444&gt;0,H$60=0,$P$52="Flotation"),$G$32*IF(I444=0,(H444/MAX($H444:$AL444)),1),0)</f>
        <v>0</v>
      </c>
      <c r="I463" s="76">
        <f t="shared" si="1038"/>
        <v>0</v>
      </c>
      <c r="J463" s="76">
        <f t="shared" si="1038"/>
        <v>0</v>
      </c>
      <c r="K463" s="76">
        <f t="shared" si="1038"/>
        <v>0</v>
      </c>
      <c r="L463" s="76">
        <f t="shared" si="1038"/>
        <v>0</v>
      </c>
      <c r="M463" s="76">
        <f t="shared" si="1038"/>
        <v>0</v>
      </c>
      <c r="N463" s="76">
        <f t="shared" si="1038"/>
        <v>0</v>
      </c>
      <c r="O463" s="76">
        <f t="shared" si="1038"/>
        <v>0</v>
      </c>
      <c r="P463" s="76">
        <f t="shared" si="1038"/>
        <v>0</v>
      </c>
      <c r="Q463" s="76">
        <f t="shared" si="1038"/>
        <v>0</v>
      </c>
      <c r="R463" s="76">
        <f t="shared" si="1038"/>
        <v>0</v>
      </c>
      <c r="S463" s="76">
        <f t="shared" si="1038"/>
        <v>0</v>
      </c>
      <c r="T463" s="76">
        <f t="shared" si="1038"/>
        <v>0</v>
      </c>
      <c r="U463" s="76">
        <f t="shared" si="1038"/>
        <v>0</v>
      </c>
      <c r="V463" s="76">
        <f t="shared" si="1038"/>
        <v>0</v>
      </c>
      <c r="W463" s="76">
        <f t="shared" si="1038"/>
        <v>0</v>
      </c>
      <c r="X463" s="76">
        <f t="shared" si="1038"/>
        <v>0</v>
      </c>
      <c r="Y463" s="76">
        <f t="shared" si="1038"/>
        <v>0</v>
      </c>
      <c r="Z463" s="76">
        <f t="shared" si="1038"/>
        <v>0</v>
      </c>
      <c r="AA463" s="76">
        <f t="shared" si="1038"/>
        <v>0</v>
      </c>
      <c r="AB463" s="76">
        <f t="shared" si="1038"/>
        <v>0</v>
      </c>
      <c r="AC463" s="76">
        <f t="shared" si="1038"/>
        <v>0</v>
      </c>
      <c r="AD463" s="76">
        <f t="shared" si="1038"/>
        <v>0</v>
      </c>
      <c r="AE463" s="76">
        <f t="shared" si="1038"/>
        <v>0</v>
      </c>
      <c r="AF463" s="76">
        <f t="shared" si="1038"/>
        <v>0</v>
      </c>
      <c r="AG463" s="76">
        <f t="shared" si="1038"/>
        <v>0</v>
      </c>
      <c r="AH463" s="76">
        <f t="shared" si="1038"/>
        <v>0</v>
      </c>
      <c r="AI463" s="76">
        <f t="shared" si="1038"/>
        <v>0</v>
      </c>
      <c r="AJ463" s="76">
        <f t="shared" si="1038"/>
        <v>0</v>
      </c>
      <c r="AK463" s="76">
        <f t="shared" si="1038"/>
        <v>0</v>
      </c>
      <c r="AL463" s="76">
        <f t="shared" si="1038"/>
        <v>0</v>
      </c>
    </row>
    <row r="464" spans="3:38" hidden="1" outlineLevel="1">
      <c r="C464" s="67" t="s">
        <v>105</v>
      </c>
      <c r="D464" s="68"/>
      <c r="E464" s="69"/>
      <c r="F464" s="70" t="s">
        <v>46</v>
      </c>
      <c r="G464" s="76">
        <f t="shared" si="1005"/>
        <v>0</v>
      </c>
      <c r="H464" s="76">
        <f t="shared" ref="H464:AL464" si="1039">-IF($P$52="Flotation",H453*$G$33/1000,0)</f>
        <v>0</v>
      </c>
      <c r="I464" s="76">
        <f t="shared" si="1039"/>
        <v>0</v>
      </c>
      <c r="J464" s="76">
        <f t="shared" si="1039"/>
        <v>0</v>
      </c>
      <c r="K464" s="76">
        <f t="shared" si="1039"/>
        <v>0</v>
      </c>
      <c r="L464" s="76">
        <f t="shared" si="1039"/>
        <v>0</v>
      </c>
      <c r="M464" s="76">
        <f t="shared" si="1039"/>
        <v>0</v>
      </c>
      <c r="N464" s="76">
        <f t="shared" si="1039"/>
        <v>0</v>
      </c>
      <c r="O464" s="76">
        <f t="shared" si="1039"/>
        <v>0</v>
      </c>
      <c r="P464" s="76">
        <f t="shared" si="1039"/>
        <v>0</v>
      </c>
      <c r="Q464" s="76">
        <f t="shared" si="1039"/>
        <v>0</v>
      </c>
      <c r="R464" s="76">
        <f t="shared" si="1039"/>
        <v>0</v>
      </c>
      <c r="S464" s="76">
        <f t="shared" si="1039"/>
        <v>0</v>
      </c>
      <c r="T464" s="76">
        <f t="shared" si="1039"/>
        <v>0</v>
      </c>
      <c r="U464" s="76">
        <f t="shared" si="1039"/>
        <v>0</v>
      </c>
      <c r="V464" s="76">
        <f t="shared" si="1039"/>
        <v>0</v>
      </c>
      <c r="W464" s="76">
        <f t="shared" si="1039"/>
        <v>0</v>
      </c>
      <c r="X464" s="76">
        <f t="shared" si="1039"/>
        <v>0</v>
      </c>
      <c r="Y464" s="76">
        <f t="shared" si="1039"/>
        <v>0</v>
      </c>
      <c r="Z464" s="76">
        <f t="shared" si="1039"/>
        <v>0</v>
      </c>
      <c r="AA464" s="76">
        <f t="shared" si="1039"/>
        <v>0</v>
      </c>
      <c r="AB464" s="76">
        <f t="shared" si="1039"/>
        <v>0</v>
      </c>
      <c r="AC464" s="76">
        <f t="shared" si="1039"/>
        <v>0</v>
      </c>
      <c r="AD464" s="76">
        <f t="shared" si="1039"/>
        <v>0</v>
      </c>
      <c r="AE464" s="76">
        <f t="shared" si="1039"/>
        <v>0</v>
      </c>
      <c r="AF464" s="76">
        <f t="shared" si="1039"/>
        <v>0</v>
      </c>
      <c r="AG464" s="76">
        <f t="shared" si="1039"/>
        <v>0</v>
      </c>
      <c r="AH464" s="76">
        <f t="shared" si="1039"/>
        <v>0</v>
      </c>
      <c r="AI464" s="76">
        <f t="shared" si="1039"/>
        <v>0</v>
      </c>
      <c r="AJ464" s="76">
        <f t="shared" si="1039"/>
        <v>0</v>
      </c>
      <c r="AK464" s="76">
        <f t="shared" si="1039"/>
        <v>0</v>
      </c>
      <c r="AL464" s="76">
        <f t="shared" si="1039"/>
        <v>0</v>
      </c>
    </row>
    <row r="465" spans="3:38" hidden="1" outlineLevel="1">
      <c r="C465" s="67" t="s">
        <v>106</v>
      </c>
      <c r="D465" s="68"/>
      <c r="E465" s="69"/>
      <c r="F465" s="70" t="s">
        <v>46</v>
      </c>
      <c r="G465" s="76">
        <f t="shared" si="1005"/>
        <v>0</v>
      </c>
      <c r="H465" s="76">
        <f t="shared" ref="H465:AL465" si="1040">-IF(H454&gt;0,H454,H453)*$G$36/1000</f>
        <v>0</v>
      </c>
      <c r="I465" s="76">
        <f t="shared" si="1040"/>
        <v>0</v>
      </c>
      <c r="J465" s="76">
        <f t="shared" si="1040"/>
        <v>0</v>
      </c>
      <c r="K465" s="76">
        <f t="shared" si="1040"/>
        <v>0</v>
      </c>
      <c r="L465" s="76">
        <f t="shared" si="1040"/>
        <v>0</v>
      </c>
      <c r="M465" s="76">
        <f t="shared" si="1040"/>
        <v>0</v>
      </c>
      <c r="N465" s="76">
        <f t="shared" si="1040"/>
        <v>0</v>
      </c>
      <c r="O465" s="76">
        <f t="shared" si="1040"/>
        <v>0</v>
      </c>
      <c r="P465" s="76">
        <f t="shared" si="1040"/>
        <v>0</v>
      </c>
      <c r="Q465" s="76">
        <f t="shared" si="1040"/>
        <v>0</v>
      </c>
      <c r="R465" s="76">
        <f t="shared" si="1040"/>
        <v>0</v>
      </c>
      <c r="S465" s="76">
        <f t="shared" si="1040"/>
        <v>0</v>
      </c>
      <c r="T465" s="76">
        <f t="shared" si="1040"/>
        <v>0</v>
      </c>
      <c r="U465" s="76">
        <f t="shared" si="1040"/>
        <v>0</v>
      </c>
      <c r="V465" s="76">
        <f t="shared" si="1040"/>
        <v>0</v>
      </c>
      <c r="W465" s="76">
        <f t="shared" si="1040"/>
        <v>0</v>
      </c>
      <c r="X465" s="76">
        <f t="shared" si="1040"/>
        <v>0</v>
      </c>
      <c r="Y465" s="76">
        <f t="shared" si="1040"/>
        <v>0</v>
      </c>
      <c r="Z465" s="76">
        <f t="shared" si="1040"/>
        <v>0</v>
      </c>
      <c r="AA465" s="76">
        <f t="shared" si="1040"/>
        <v>0</v>
      </c>
      <c r="AB465" s="76">
        <f t="shared" si="1040"/>
        <v>0</v>
      </c>
      <c r="AC465" s="76">
        <f t="shared" si="1040"/>
        <v>0</v>
      </c>
      <c r="AD465" s="76">
        <f t="shared" si="1040"/>
        <v>0</v>
      </c>
      <c r="AE465" s="76">
        <f t="shared" si="1040"/>
        <v>0</v>
      </c>
      <c r="AF465" s="76">
        <f t="shared" si="1040"/>
        <v>0</v>
      </c>
      <c r="AG465" s="76">
        <f t="shared" si="1040"/>
        <v>0</v>
      </c>
      <c r="AH465" s="76">
        <f t="shared" si="1040"/>
        <v>0</v>
      </c>
      <c r="AI465" s="76">
        <f t="shared" si="1040"/>
        <v>0</v>
      </c>
      <c r="AJ465" s="76">
        <f t="shared" si="1040"/>
        <v>0</v>
      </c>
      <c r="AK465" s="76">
        <f t="shared" si="1040"/>
        <v>0</v>
      </c>
      <c r="AL465" s="76">
        <f t="shared" si="1040"/>
        <v>0</v>
      </c>
    </row>
    <row r="466" spans="3:38" hidden="1" outlineLevel="1">
      <c r="C466" s="67" t="s">
        <v>107</v>
      </c>
      <c r="D466" s="68"/>
      <c r="E466" s="69"/>
      <c r="F466" s="70" t="s">
        <v>46</v>
      </c>
      <c r="G466" s="76">
        <f t="shared" si="1005"/>
        <v>0</v>
      </c>
      <c r="H466" s="76">
        <f t="shared" ref="H466:AL466" si="1041">-IF(H454&gt;0,H454,H453)*$G$38/1000</f>
        <v>0</v>
      </c>
      <c r="I466" s="76">
        <f t="shared" si="1041"/>
        <v>0</v>
      </c>
      <c r="J466" s="76">
        <f t="shared" si="1041"/>
        <v>0</v>
      </c>
      <c r="K466" s="76">
        <f t="shared" si="1041"/>
        <v>0</v>
      </c>
      <c r="L466" s="76">
        <f t="shared" si="1041"/>
        <v>0</v>
      </c>
      <c r="M466" s="76">
        <f t="shared" si="1041"/>
        <v>0</v>
      </c>
      <c r="N466" s="76">
        <f t="shared" si="1041"/>
        <v>0</v>
      </c>
      <c r="O466" s="76">
        <f t="shared" si="1041"/>
        <v>0</v>
      </c>
      <c r="P466" s="76">
        <f t="shared" si="1041"/>
        <v>0</v>
      </c>
      <c r="Q466" s="76">
        <f t="shared" si="1041"/>
        <v>0</v>
      </c>
      <c r="R466" s="76">
        <f t="shared" si="1041"/>
        <v>0</v>
      </c>
      <c r="S466" s="76">
        <f t="shared" si="1041"/>
        <v>0</v>
      </c>
      <c r="T466" s="76">
        <f t="shared" si="1041"/>
        <v>0</v>
      </c>
      <c r="U466" s="76">
        <f t="shared" si="1041"/>
        <v>0</v>
      </c>
      <c r="V466" s="76">
        <f t="shared" si="1041"/>
        <v>0</v>
      </c>
      <c r="W466" s="76">
        <f t="shared" si="1041"/>
        <v>0</v>
      </c>
      <c r="X466" s="76">
        <f t="shared" si="1041"/>
        <v>0</v>
      </c>
      <c r="Y466" s="76">
        <f t="shared" si="1041"/>
        <v>0</v>
      </c>
      <c r="Z466" s="76">
        <f t="shared" si="1041"/>
        <v>0</v>
      </c>
      <c r="AA466" s="76">
        <f t="shared" si="1041"/>
        <v>0</v>
      </c>
      <c r="AB466" s="76">
        <f t="shared" si="1041"/>
        <v>0</v>
      </c>
      <c r="AC466" s="76">
        <f t="shared" si="1041"/>
        <v>0</v>
      </c>
      <c r="AD466" s="76">
        <f t="shared" si="1041"/>
        <v>0</v>
      </c>
      <c r="AE466" s="76">
        <f t="shared" si="1041"/>
        <v>0</v>
      </c>
      <c r="AF466" s="76">
        <f t="shared" si="1041"/>
        <v>0</v>
      </c>
      <c r="AG466" s="76">
        <f t="shared" si="1041"/>
        <v>0</v>
      </c>
      <c r="AH466" s="76">
        <f t="shared" si="1041"/>
        <v>0</v>
      </c>
      <c r="AI466" s="76">
        <f t="shared" si="1041"/>
        <v>0</v>
      </c>
      <c r="AJ466" s="76">
        <f t="shared" si="1041"/>
        <v>0</v>
      </c>
      <c r="AK466" s="76">
        <f t="shared" si="1041"/>
        <v>0</v>
      </c>
      <c r="AL466" s="76">
        <f t="shared" si="1041"/>
        <v>0</v>
      </c>
    </row>
    <row r="467" spans="3:38" hidden="1" outlineLevel="1">
      <c r="C467" s="66" t="s">
        <v>2</v>
      </c>
      <c r="D467" s="63"/>
      <c r="E467" s="3"/>
      <c r="F467" s="47" t="s">
        <v>46</v>
      </c>
      <c r="G467" s="62">
        <f t="shared" si="1005"/>
        <v>0</v>
      </c>
      <c r="H467" s="62">
        <f t="shared" ref="H467:AL467" si="1042">-H459*$E$48</f>
        <v>0</v>
      </c>
      <c r="I467" s="62">
        <f t="shared" si="1042"/>
        <v>0</v>
      </c>
      <c r="J467" s="62">
        <f t="shared" si="1042"/>
        <v>0</v>
      </c>
      <c r="K467" s="62">
        <f t="shared" si="1042"/>
        <v>0</v>
      </c>
      <c r="L467" s="62">
        <f t="shared" si="1042"/>
        <v>0</v>
      </c>
      <c r="M467" s="62">
        <f t="shared" si="1042"/>
        <v>0</v>
      </c>
      <c r="N467" s="62">
        <f t="shared" si="1042"/>
        <v>0</v>
      </c>
      <c r="O467" s="62">
        <f t="shared" si="1042"/>
        <v>0</v>
      </c>
      <c r="P467" s="62">
        <f t="shared" si="1042"/>
        <v>0</v>
      </c>
      <c r="Q467" s="62">
        <f t="shared" si="1042"/>
        <v>0</v>
      </c>
      <c r="R467" s="62">
        <f t="shared" si="1042"/>
        <v>0</v>
      </c>
      <c r="S467" s="62">
        <f t="shared" si="1042"/>
        <v>0</v>
      </c>
      <c r="T467" s="62">
        <f t="shared" si="1042"/>
        <v>0</v>
      </c>
      <c r="U467" s="62">
        <f t="shared" si="1042"/>
        <v>0</v>
      </c>
      <c r="V467" s="62">
        <f t="shared" si="1042"/>
        <v>0</v>
      </c>
      <c r="W467" s="62">
        <f t="shared" si="1042"/>
        <v>0</v>
      </c>
      <c r="X467" s="62">
        <f t="shared" si="1042"/>
        <v>0</v>
      </c>
      <c r="Y467" s="62">
        <f t="shared" si="1042"/>
        <v>0</v>
      </c>
      <c r="Z467" s="62">
        <f t="shared" si="1042"/>
        <v>0</v>
      </c>
      <c r="AA467" s="62">
        <f t="shared" si="1042"/>
        <v>0</v>
      </c>
      <c r="AB467" s="62">
        <f t="shared" si="1042"/>
        <v>0</v>
      </c>
      <c r="AC467" s="62">
        <f t="shared" si="1042"/>
        <v>0</v>
      </c>
      <c r="AD467" s="62">
        <f t="shared" si="1042"/>
        <v>0</v>
      </c>
      <c r="AE467" s="62">
        <f t="shared" si="1042"/>
        <v>0</v>
      </c>
      <c r="AF467" s="62">
        <f t="shared" si="1042"/>
        <v>0</v>
      </c>
      <c r="AG467" s="62">
        <f t="shared" si="1042"/>
        <v>0</v>
      </c>
      <c r="AH467" s="62">
        <f t="shared" si="1042"/>
        <v>0</v>
      </c>
      <c r="AI467" s="62">
        <f t="shared" si="1042"/>
        <v>0</v>
      </c>
      <c r="AJ467" s="62">
        <f t="shared" si="1042"/>
        <v>0</v>
      </c>
      <c r="AK467" s="62">
        <f t="shared" si="1042"/>
        <v>0</v>
      </c>
      <c r="AL467" s="62">
        <f t="shared" si="1042"/>
        <v>0</v>
      </c>
    </row>
    <row r="468" spans="3:38" hidden="1" outlineLevel="1">
      <c r="C468" s="43" t="s">
        <v>133</v>
      </c>
      <c r="D468" s="3"/>
      <c r="E468" s="3"/>
      <c r="F468" s="47" t="s">
        <v>46</v>
      </c>
      <c r="G468" s="62">
        <f t="shared" si="1005"/>
        <v>0</v>
      </c>
      <c r="H468" s="62">
        <f t="shared" ref="H468:AL468" si="1043">-H459*$E$50</f>
        <v>0</v>
      </c>
      <c r="I468" s="62">
        <f t="shared" si="1043"/>
        <v>0</v>
      </c>
      <c r="J468" s="62">
        <f t="shared" si="1043"/>
        <v>0</v>
      </c>
      <c r="K468" s="62">
        <f t="shared" si="1043"/>
        <v>0</v>
      </c>
      <c r="L468" s="62">
        <f t="shared" si="1043"/>
        <v>0</v>
      </c>
      <c r="M468" s="62">
        <f t="shared" si="1043"/>
        <v>0</v>
      </c>
      <c r="N468" s="62">
        <f t="shared" si="1043"/>
        <v>0</v>
      </c>
      <c r="O468" s="62">
        <f t="shared" si="1043"/>
        <v>0</v>
      </c>
      <c r="P468" s="62">
        <f t="shared" si="1043"/>
        <v>0</v>
      </c>
      <c r="Q468" s="62">
        <f t="shared" si="1043"/>
        <v>0</v>
      </c>
      <c r="R468" s="62">
        <f t="shared" si="1043"/>
        <v>0</v>
      </c>
      <c r="S468" s="62">
        <f t="shared" si="1043"/>
        <v>0</v>
      </c>
      <c r="T468" s="62">
        <f t="shared" si="1043"/>
        <v>0</v>
      </c>
      <c r="U468" s="62">
        <f t="shared" si="1043"/>
        <v>0</v>
      </c>
      <c r="V468" s="62">
        <f t="shared" si="1043"/>
        <v>0</v>
      </c>
      <c r="W468" s="62">
        <f t="shared" si="1043"/>
        <v>0</v>
      </c>
      <c r="X468" s="62">
        <f t="shared" si="1043"/>
        <v>0</v>
      </c>
      <c r="Y468" s="62">
        <f t="shared" si="1043"/>
        <v>0</v>
      </c>
      <c r="Z468" s="62">
        <f t="shared" si="1043"/>
        <v>0</v>
      </c>
      <c r="AA468" s="62">
        <f t="shared" si="1043"/>
        <v>0</v>
      </c>
      <c r="AB468" s="62">
        <f t="shared" si="1043"/>
        <v>0</v>
      </c>
      <c r="AC468" s="62">
        <f t="shared" si="1043"/>
        <v>0</v>
      </c>
      <c r="AD468" s="62">
        <f t="shared" si="1043"/>
        <v>0</v>
      </c>
      <c r="AE468" s="62">
        <f t="shared" si="1043"/>
        <v>0</v>
      </c>
      <c r="AF468" s="62">
        <f t="shared" si="1043"/>
        <v>0</v>
      </c>
      <c r="AG468" s="62">
        <f t="shared" si="1043"/>
        <v>0</v>
      </c>
      <c r="AH468" s="62">
        <f t="shared" si="1043"/>
        <v>0</v>
      </c>
      <c r="AI468" s="62">
        <f t="shared" si="1043"/>
        <v>0</v>
      </c>
      <c r="AJ468" s="62">
        <f t="shared" si="1043"/>
        <v>0</v>
      </c>
      <c r="AK468" s="62">
        <f t="shared" si="1043"/>
        <v>0</v>
      </c>
      <c r="AL468" s="62">
        <f t="shared" si="1043"/>
        <v>0</v>
      </c>
    </row>
    <row r="469" spans="3:38" hidden="1" outlineLevel="1">
      <c r="C469" s="43" t="s">
        <v>121</v>
      </c>
      <c r="D469" s="3"/>
      <c r="E469" s="3"/>
      <c r="F469" s="47" t="s">
        <v>46</v>
      </c>
      <c r="G469" s="62">
        <f t="shared" si="1005"/>
        <v>0</v>
      </c>
      <c r="H469" s="62">
        <f t="shared" ref="H469:AL469" si="1044">-MAX(H459*0.25,SUM(H459:H461,H467:H468,H470:H471))*$E$51</f>
        <v>0</v>
      </c>
      <c r="I469" s="62">
        <f t="shared" si="1044"/>
        <v>0</v>
      </c>
      <c r="J469" s="62">
        <f t="shared" si="1044"/>
        <v>0</v>
      </c>
      <c r="K469" s="62">
        <f t="shared" si="1044"/>
        <v>0</v>
      </c>
      <c r="L469" s="62">
        <f t="shared" si="1044"/>
        <v>0</v>
      </c>
      <c r="M469" s="62">
        <f t="shared" si="1044"/>
        <v>0</v>
      </c>
      <c r="N469" s="62">
        <f t="shared" si="1044"/>
        <v>0</v>
      </c>
      <c r="O469" s="62">
        <f t="shared" si="1044"/>
        <v>0</v>
      </c>
      <c r="P469" s="62">
        <f t="shared" si="1044"/>
        <v>0</v>
      </c>
      <c r="Q469" s="62">
        <f t="shared" si="1044"/>
        <v>0</v>
      </c>
      <c r="R469" s="62">
        <f t="shared" si="1044"/>
        <v>0</v>
      </c>
      <c r="S469" s="62">
        <f t="shared" si="1044"/>
        <v>0</v>
      </c>
      <c r="T469" s="62">
        <f t="shared" si="1044"/>
        <v>0</v>
      </c>
      <c r="U469" s="62">
        <f t="shared" si="1044"/>
        <v>0</v>
      </c>
      <c r="V469" s="62">
        <f t="shared" si="1044"/>
        <v>0</v>
      </c>
      <c r="W469" s="62">
        <f t="shared" si="1044"/>
        <v>0</v>
      </c>
      <c r="X469" s="62">
        <f t="shared" si="1044"/>
        <v>0</v>
      </c>
      <c r="Y469" s="62">
        <f t="shared" si="1044"/>
        <v>0</v>
      </c>
      <c r="Z469" s="62">
        <f t="shared" si="1044"/>
        <v>0</v>
      </c>
      <c r="AA469" s="62">
        <f t="shared" si="1044"/>
        <v>0</v>
      </c>
      <c r="AB469" s="62">
        <f t="shared" si="1044"/>
        <v>0</v>
      </c>
      <c r="AC469" s="62">
        <f t="shared" si="1044"/>
        <v>0</v>
      </c>
      <c r="AD469" s="62">
        <f t="shared" si="1044"/>
        <v>0</v>
      </c>
      <c r="AE469" s="62">
        <f t="shared" si="1044"/>
        <v>0</v>
      </c>
      <c r="AF469" s="62">
        <f t="shared" si="1044"/>
        <v>0</v>
      </c>
      <c r="AG469" s="62">
        <f t="shared" si="1044"/>
        <v>0</v>
      </c>
      <c r="AH469" s="62">
        <f t="shared" si="1044"/>
        <v>0</v>
      </c>
      <c r="AI469" s="62">
        <f t="shared" si="1044"/>
        <v>0</v>
      </c>
      <c r="AJ469" s="62">
        <f t="shared" si="1044"/>
        <v>0</v>
      </c>
      <c r="AK469" s="62">
        <f t="shared" si="1044"/>
        <v>0</v>
      </c>
      <c r="AL469" s="62">
        <f t="shared" si="1044"/>
        <v>0</v>
      </c>
    </row>
    <row r="470" spans="3:38" hidden="1" outlineLevel="1">
      <c r="C470" s="66" t="s">
        <v>118</v>
      </c>
      <c r="D470" s="63"/>
      <c r="E470" s="3"/>
      <c r="F470" s="47" t="s">
        <v>46</v>
      </c>
      <c r="G470" s="62">
        <f t="shared" si="1005"/>
        <v>0</v>
      </c>
      <c r="H470" s="62">
        <f t="shared" ref="H470:AL470" si="1045">SUM(H460,H463:H464)*$G$49</f>
        <v>0</v>
      </c>
      <c r="I470" s="62">
        <f t="shared" si="1045"/>
        <v>0</v>
      </c>
      <c r="J470" s="62">
        <f t="shared" si="1045"/>
        <v>0</v>
      </c>
      <c r="K470" s="62">
        <f t="shared" si="1045"/>
        <v>0</v>
      </c>
      <c r="L470" s="62">
        <f t="shared" si="1045"/>
        <v>0</v>
      </c>
      <c r="M470" s="62">
        <f t="shared" si="1045"/>
        <v>0</v>
      </c>
      <c r="N470" s="62">
        <f t="shared" si="1045"/>
        <v>0</v>
      </c>
      <c r="O470" s="62">
        <f t="shared" si="1045"/>
        <v>0</v>
      </c>
      <c r="P470" s="62">
        <f t="shared" si="1045"/>
        <v>0</v>
      </c>
      <c r="Q470" s="62">
        <f t="shared" si="1045"/>
        <v>0</v>
      </c>
      <c r="R470" s="62">
        <f t="shared" si="1045"/>
        <v>0</v>
      </c>
      <c r="S470" s="62">
        <f t="shared" si="1045"/>
        <v>0</v>
      </c>
      <c r="T470" s="62">
        <f t="shared" si="1045"/>
        <v>0</v>
      </c>
      <c r="U470" s="62">
        <f t="shared" si="1045"/>
        <v>0</v>
      </c>
      <c r="V470" s="62">
        <f t="shared" si="1045"/>
        <v>0</v>
      </c>
      <c r="W470" s="62">
        <f t="shared" si="1045"/>
        <v>0</v>
      </c>
      <c r="X470" s="62">
        <f t="shared" si="1045"/>
        <v>0</v>
      </c>
      <c r="Y470" s="62">
        <f t="shared" si="1045"/>
        <v>0</v>
      </c>
      <c r="Z470" s="62">
        <f t="shared" si="1045"/>
        <v>0</v>
      </c>
      <c r="AA470" s="62">
        <f t="shared" si="1045"/>
        <v>0</v>
      </c>
      <c r="AB470" s="62">
        <f t="shared" si="1045"/>
        <v>0</v>
      </c>
      <c r="AC470" s="62">
        <f t="shared" si="1045"/>
        <v>0</v>
      </c>
      <c r="AD470" s="62">
        <f t="shared" si="1045"/>
        <v>0</v>
      </c>
      <c r="AE470" s="62">
        <f t="shared" si="1045"/>
        <v>0</v>
      </c>
      <c r="AF470" s="62">
        <f t="shared" si="1045"/>
        <v>0</v>
      </c>
      <c r="AG470" s="62">
        <f t="shared" si="1045"/>
        <v>0</v>
      </c>
      <c r="AH470" s="62">
        <f t="shared" si="1045"/>
        <v>0</v>
      </c>
      <c r="AI470" s="62">
        <f t="shared" si="1045"/>
        <v>0</v>
      </c>
      <c r="AJ470" s="62">
        <f t="shared" si="1045"/>
        <v>0</v>
      </c>
      <c r="AK470" s="62">
        <f t="shared" si="1045"/>
        <v>0</v>
      </c>
      <c r="AL470" s="62">
        <f t="shared" si="1045"/>
        <v>0</v>
      </c>
    </row>
    <row r="471" spans="3:38" hidden="1" outlineLevel="1">
      <c r="C471" s="43" t="s">
        <v>114</v>
      </c>
      <c r="D471" s="3"/>
      <c r="E471" s="3"/>
      <c r="F471" s="47" t="s">
        <v>46</v>
      </c>
      <c r="G471" s="62">
        <f t="shared" si="1005"/>
        <v>0</v>
      </c>
      <c r="H471" s="62">
        <f t="shared" ref="H471:AL471" si="1046">SUM(H380:H382,H386:H387)</f>
        <v>0</v>
      </c>
      <c r="I471" s="62">
        <f t="shared" si="1046"/>
        <v>0</v>
      </c>
      <c r="J471" s="62">
        <f t="shared" si="1046"/>
        <v>0</v>
      </c>
      <c r="K471" s="62">
        <f t="shared" si="1046"/>
        <v>0</v>
      </c>
      <c r="L471" s="62">
        <f t="shared" si="1046"/>
        <v>0</v>
      </c>
      <c r="M471" s="62">
        <f t="shared" si="1046"/>
        <v>0</v>
      </c>
      <c r="N471" s="62">
        <f t="shared" si="1046"/>
        <v>0</v>
      </c>
      <c r="O471" s="62">
        <f t="shared" si="1046"/>
        <v>0</v>
      </c>
      <c r="P471" s="62">
        <f t="shared" si="1046"/>
        <v>0</v>
      </c>
      <c r="Q471" s="62">
        <f t="shared" si="1046"/>
        <v>0</v>
      </c>
      <c r="R471" s="62">
        <f t="shared" si="1046"/>
        <v>0</v>
      </c>
      <c r="S471" s="62">
        <f t="shared" si="1046"/>
        <v>0</v>
      </c>
      <c r="T471" s="62">
        <f t="shared" si="1046"/>
        <v>0</v>
      </c>
      <c r="U471" s="62">
        <f t="shared" si="1046"/>
        <v>0</v>
      </c>
      <c r="V471" s="62">
        <f t="shared" si="1046"/>
        <v>0</v>
      </c>
      <c r="W471" s="62">
        <f t="shared" si="1046"/>
        <v>0</v>
      </c>
      <c r="X471" s="62">
        <f t="shared" si="1046"/>
        <v>0</v>
      </c>
      <c r="Y471" s="62">
        <f t="shared" si="1046"/>
        <v>0</v>
      </c>
      <c r="Z471" s="62">
        <f t="shared" si="1046"/>
        <v>0</v>
      </c>
      <c r="AA471" s="62">
        <f t="shared" si="1046"/>
        <v>0</v>
      </c>
      <c r="AB471" s="62">
        <f t="shared" si="1046"/>
        <v>0</v>
      </c>
      <c r="AC471" s="62">
        <f t="shared" si="1046"/>
        <v>0</v>
      </c>
      <c r="AD471" s="62">
        <f t="shared" si="1046"/>
        <v>0</v>
      </c>
      <c r="AE471" s="62">
        <f t="shared" si="1046"/>
        <v>0</v>
      </c>
      <c r="AF471" s="62">
        <f t="shared" si="1046"/>
        <v>0</v>
      </c>
      <c r="AG471" s="62">
        <f t="shared" si="1046"/>
        <v>0</v>
      </c>
      <c r="AH471" s="62">
        <f t="shared" si="1046"/>
        <v>0</v>
      </c>
      <c r="AI471" s="62">
        <f t="shared" si="1046"/>
        <v>0</v>
      </c>
      <c r="AJ471" s="62">
        <f t="shared" si="1046"/>
        <v>0</v>
      </c>
      <c r="AK471" s="62">
        <f t="shared" si="1046"/>
        <v>0</v>
      </c>
      <c r="AL471" s="62">
        <f t="shared" si="1046"/>
        <v>0</v>
      </c>
    </row>
    <row r="472" spans="3:38" hidden="1" outlineLevel="1">
      <c r="C472" s="43" t="s">
        <v>111</v>
      </c>
      <c r="D472" s="3"/>
      <c r="E472" s="3"/>
      <c r="F472" s="47" t="s">
        <v>46</v>
      </c>
      <c r="G472" s="62">
        <f t="shared" si="1005"/>
        <v>0</v>
      </c>
      <c r="H472" s="62">
        <f t="shared" ref="H472:AL472" si="1047">-H438*($G$11*$P$41)/1000000</f>
        <v>0</v>
      </c>
      <c r="I472" s="62">
        <f t="shared" si="1047"/>
        <v>0</v>
      </c>
      <c r="J472" s="62">
        <f t="shared" si="1047"/>
        <v>0</v>
      </c>
      <c r="K472" s="62">
        <f t="shared" si="1047"/>
        <v>0</v>
      </c>
      <c r="L472" s="62">
        <f t="shared" si="1047"/>
        <v>0</v>
      </c>
      <c r="M472" s="62">
        <f t="shared" si="1047"/>
        <v>0</v>
      </c>
      <c r="N472" s="62">
        <f t="shared" si="1047"/>
        <v>0</v>
      </c>
      <c r="O472" s="62">
        <f t="shared" si="1047"/>
        <v>0</v>
      </c>
      <c r="P472" s="62">
        <f t="shared" si="1047"/>
        <v>0</v>
      </c>
      <c r="Q472" s="62">
        <f t="shared" si="1047"/>
        <v>0</v>
      </c>
      <c r="R472" s="62">
        <f t="shared" si="1047"/>
        <v>0</v>
      </c>
      <c r="S472" s="62">
        <f t="shared" si="1047"/>
        <v>0</v>
      </c>
      <c r="T472" s="62">
        <f t="shared" si="1047"/>
        <v>0</v>
      </c>
      <c r="U472" s="62">
        <f t="shared" si="1047"/>
        <v>0</v>
      </c>
      <c r="V472" s="62">
        <f t="shared" si="1047"/>
        <v>0</v>
      </c>
      <c r="W472" s="62">
        <f t="shared" si="1047"/>
        <v>0</v>
      </c>
      <c r="X472" s="62">
        <f t="shared" si="1047"/>
        <v>0</v>
      </c>
      <c r="Y472" s="62">
        <f t="shared" si="1047"/>
        <v>0</v>
      </c>
      <c r="Z472" s="62">
        <f t="shared" si="1047"/>
        <v>0</v>
      </c>
      <c r="AA472" s="62">
        <f t="shared" si="1047"/>
        <v>0</v>
      </c>
      <c r="AB472" s="62">
        <f t="shared" si="1047"/>
        <v>0</v>
      </c>
      <c r="AC472" s="62">
        <f t="shared" si="1047"/>
        <v>0</v>
      </c>
      <c r="AD472" s="62">
        <f t="shared" si="1047"/>
        <v>0</v>
      </c>
      <c r="AE472" s="62">
        <f t="shared" si="1047"/>
        <v>0</v>
      </c>
      <c r="AF472" s="62">
        <f t="shared" si="1047"/>
        <v>0</v>
      </c>
      <c r="AG472" s="62">
        <f t="shared" si="1047"/>
        <v>0</v>
      </c>
      <c r="AH472" s="62">
        <f t="shared" si="1047"/>
        <v>0</v>
      </c>
      <c r="AI472" s="62">
        <f t="shared" si="1047"/>
        <v>0</v>
      </c>
      <c r="AJ472" s="62">
        <f t="shared" si="1047"/>
        <v>0</v>
      </c>
      <c r="AK472" s="62">
        <f t="shared" si="1047"/>
        <v>0</v>
      </c>
      <c r="AL472" s="62">
        <f t="shared" si="1047"/>
        <v>0</v>
      </c>
    </row>
    <row r="473" spans="3:38" hidden="1" outlineLevel="1">
      <c r="C473" s="43" t="s">
        <v>112</v>
      </c>
      <c r="D473" s="3"/>
      <c r="E473" s="3"/>
      <c r="F473" s="47" t="s">
        <v>46</v>
      </c>
      <c r="G473" s="62">
        <f t="shared" si="1005"/>
        <v>0</v>
      </c>
      <c r="H473" s="62">
        <f>IFERROR(-H438/$G438*$P$42,0)</f>
        <v>0</v>
      </c>
      <c r="I473" s="62">
        <f t="shared" ref="I473:AL473" si="1048">IFERROR(-I438/$G438*$P$42,0)</f>
        <v>0</v>
      </c>
      <c r="J473" s="62">
        <f t="shared" si="1048"/>
        <v>0</v>
      </c>
      <c r="K473" s="62">
        <f t="shared" si="1048"/>
        <v>0</v>
      </c>
      <c r="L473" s="62">
        <f t="shared" si="1048"/>
        <v>0</v>
      </c>
      <c r="M473" s="62">
        <f t="shared" si="1048"/>
        <v>0</v>
      </c>
      <c r="N473" s="62">
        <f t="shared" si="1048"/>
        <v>0</v>
      </c>
      <c r="O473" s="62">
        <f t="shared" si="1048"/>
        <v>0</v>
      </c>
      <c r="P473" s="62">
        <f t="shared" si="1048"/>
        <v>0</v>
      </c>
      <c r="Q473" s="62">
        <f t="shared" si="1048"/>
        <v>0</v>
      </c>
      <c r="R473" s="62">
        <f t="shared" si="1048"/>
        <v>0</v>
      </c>
      <c r="S473" s="62">
        <f t="shared" si="1048"/>
        <v>0</v>
      </c>
      <c r="T473" s="62">
        <f t="shared" si="1048"/>
        <v>0</v>
      </c>
      <c r="U473" s="62">
        <f t="shared" si="1048"/>
        <v>0</v>
      </c>
      <c r="V473" s="62">
        <f t="shared" si="1048"/>
        <v>0</v>
      </c>
      <c r="W473" s="62">
        <f t="shared" si="1048"/>
        <v>0</v>
      </c>
      <c r="X473" s="62">
        <f t="shared" si="1048"/>
        <v>0</v>
      </c>
      <c r="Y473" s="62">
        <f t="shared" si="1048"/>
        <v>0</v>
      </c>
      <c r="Z473" s="62">
        <f t="shared" si="1048"/>
        <v>0</v>
      </c>
      <c r="AA473" s="62">
        <f t="shared" si="1048"/>
        <v>0</v>
      </c>
      <c r="AB473" s="62">
        <f t="shared" si="1048"/>
        <v>0</v>
      </c>
      <c r="AC473" s="62">
        <f t="shared" si="1048"/>
        <v>0</v>
      </c>
      <c r="AD473" s="62">
        <f t="shared" si="1048"/>
        <v>0</v>
      </c>
      <c r="AE473" s="62">
        <f t="shared" si="1048"/>
        <v>0</v>
      </c>
      <c r="AF473" s="62">
        <f t="shared" si="1048"/>
        <v>0</v>
      </c>
      <c r="AG473" s="62">
        <f t="shared" si="1048"/>
        <v>0</v>
      </c>
      <c r="AH473" s="62">
        <f t="shared" si="1048"/>
        <v>0</v>
      </c>
      <c r="AI473" s="62">
        <f t="shared" si="1048"/>
        <v>0</v>
      </c>
      <c r="AJ473" s="62">
        <f t="shared" si="1048"/>
        <v>0</v>
      </c>
      <c r="AK473" s="62">
        <f t="shared" si="1048"/>
        <v>0</v>
      </c>
      <c r="AL473" s="62">
        <f t="shared" si="1048"/>
        <v>0</v>
      </c>
    </row>
    <row r="474" spans="3:38" hidden="1" outlineLevel="1">
      <c r="C474" s="43" t="s">
        <v>113</v>
      </c>
      <c r="D474" s="3"/>
      <c r="E474" s="3"/>
      <c r="F474" s="47" t="s">
        <v>46</v>
      </c>
      <c r="G474" s="62">
        <f t="shared" si="1005"/>
        <v>0</v>
      </c>
      <c r="H474" s="62">
        <f t="shared" ref="H474:AL474" si="1049">-H440*($G$11*$P$41)/1000000</f>
        <v>0</v>
      </c>
      <c r="I474" s="62">
        <f t="shared" si="1049"/>
        <v>0</v>
      </c>
      <c r="J474" s="62">
        <f t="shared" si="1049"/>
        <v>0</v>
      </c>
      <c r="K474" s="62">
        <f t="shared" si="1049"/>
        <v>0</v>
      </c>
      <c r="L474" s="62">
        <f t="shared" si="1049"/>
        <v>0</v>
      </c>
      <c r="M474" s="62">
        <f t="shared" si="1049"/>
        <v>0</v>
      </c>
      <c r="N474" s="62">
        <f t="shared" si="1049"/>
        <v>0</v>
      </c>
      <c r="O474" s="62">
        <f t="shared" si="1049"/>
        <v>0</v>
      </c>
      <c r="P474" s="62">
        <f t="shared" si="1049"/>
        <v>0</v>
      </c>
      <c r="Q474" s="62">
        <f t="shared" si="1049"/>
        <v>0</v>
      </c>
      <c r="R474" s="62">
        <f t="shared" si="1049"/>
        <v>0</v>
      </c>
      <c r="S474" s="62">
        <f t="shared" si="1049"/>
        <v>0</v>
      </c>
      <c r="T474" s="62">
        <f t="shared" si="1049"/>
        <v>0</v>
      </c>
      <c r="U474" s="62">
        <f t="shared" si="1049"/>
        <v>0</v>
      </c>
      <c r="V474" s="62">
        <f t="shared" si="1049"/>
        <v>0</v>
      </c>
      <c r="W474" s="62">
        <f t="shared" si="1049"/>
        <v>0</v>
      </c>
      <c r="X474" s="62">
        <f t="shared" si="1049"/>
        <v>0</v>
      </c>
      <c r="Y474" s="62">
        <f t="shared" si="1049"/>
        <v>0</v>
      </c>
      <c r="Z474" s="62">
        <f t="shared" si="1049"/>
        <v>0</v>
      </c>
      <c r="AA474" s="62">
        <f t="shared" si="1049"/>
        <v>0</v>
      </c>
      <c r="AB474" s="62">
        <f t="shared" si="1049"/>
        <v>0</v>
      </c>
      <c r="AC474" s="62">
        <f t="shared" si="1049"/>
        <v>0</v>
      </c>
      <c r="AD474" s="62">
        <f t="shared" si="1049"/>
        <v>0</v>
      </c>
      <c r="AE474" s="62">
        <f t="shared" si="1049"/>
        <v>0</v>
      </c>
      <c r="AF474" s="62">
        <f t="shared" si="1049"/>
        <v>0</v>
      </c>
      <c r="AG474" s="62">
        <f t="shared" si="1049"/>
        <v>0</v>
      </c>
      <c r="AH474" s="62">
        <f t="shared" si="1049"/>
        <v>0</v>
      </c>
      <c r="AI474" s="62">
        <f t="shared" si="1049"/>
        <v>0</v>
      </c>
      <c r="AJ474" s="62">
        <f t="shared" si="1049"/>
        <v>0</v>
      </c>
      <c r="AK474" s="62">
        <f t="shared" si="1049"/>
        <v>0</v>
      </c>
      <c r="AL474" s="62">
        <f t="shared" si="1049"/>
        <v>0</v>
      </c>
    </row>
    <row r="475" spans="3:38" hidden="1" outlineLevel="1">
      <c r="C475" s="43" t="s">
        <v>205</v>
      </c>
      <c r="D475" s="3"/>
      <c r="E475" s="3"/>
      <c r="F475" s="47" t="s">
        <v>46</v>
      </c>
      <c r="G475" s="62">
        <f t="shared" si="1005"/>
        <v>0</v>
      </c>
      <c r="H475" s="62">
        <f>-H442</f>
        <v>0</v>
      </c>
      <c r="I475" s="62">
        <f t="shared" ref="I475:AL475" si="1050">-I442</f>
        <v>0</v>
      </c>
      <c r="J475" s="62">
        <f t="shared" si="1050"/>
        <v>0</v>
      </c>
      <c r="K475" s="62">
        <f t="shared" si="1050"/>
        <v>0</v>
      </c>
      <c r="L475" s="62">
        <f t="shared" si="1050"/>
        <v>0</v>
      </c>
      <c r="M475" s="62">
        <f t="shared" si="1050"/>
        <v>0</v>
      </c>
      <c r="N475" s="62">
        <f t="shared" si="1050"/>
        <v>0</v>
      </c>
      <c r="O475" s="62">
        <f t="shared" si="1050"/>
        <v>0</v>
      </c>
      <c r="P475" s="62">
        <f t="shared" si="1050"/>
        <v>0</v>
      </c>
      <c r="Q475" s="62">
        <f t="shared" si="1050"/>
        <v>0</v>
      </c>
      <c r="R475" s="62">
        <f t="shared" si="1050"/>
        <v>0</v>
      </c>
      <c r="S475" s="62">
        <f t="shared" si="1050"/>
        <v>0</v>
      </c>
      <c r="T475" s="62">
        <f t="shared" si="1050"/>
        <v>0</v>
      </c>
      <c r="U475" s="62">
        <f t="shared" si="1050"/>
        <v>0</v>
      </c>
      <c r="V475" s="62">
        <f t="shared" si="1050"/>
        <v>0</v>
      </c>
      <c r="W475" s="62">
        <f t="shared" si="1050"/>
        <v>0</v>
      </c>
      <c r="X475" s="62">
        <f t="shared" si="1050"/>
        <v>0</v>
      </c>
      <c r="Y475" s="62">
        <f t="shared" si="1050"/>
        <v>0</v>
      </c>
      <c r="Z475" s="62">
        <f t="shared" si="1050"/>
        <v>0</v>
      </c>
      <c r="AA475" s="62">
        <f t="shared" si="1050"/>
        <v>0</v>
      </c>
      <c r="AB475" s="62">
        <f t="shared" si="1050"/>
        <v>0</v>
      </c>
      <c r="AC475" s="62">
        <f t="shared" si="1050"/>
        <v>0</v>
      </c>
      <c r="AD475" s="62">
        <f t="shared" si="1050"/>
        <v>0</v>
      </c>
      <c r="AE475" s="62">
        <f t="shared" si="1050"/>
        <v>0</v>
      </c>
      <c r="AF475" s="62">
        <f t="shared" si="1050"/>
        <v>0</v>
      </c>
      <c r="AG475" s="62">
        <f t="shared" si="1050"/>
        <v>0</v>
      </c>
      <c r="AH475" s="62">
        <f t="shared" si="1050"/>
        <v>0</v>
      </c>
      <c r="AI475" s="62">
        <f t="shared" si="1050"/>
        <v>0</v>
      </c>
      <c r="AJ475" s="62">
        <f t="shared" si="1050"/>
        <v>0</v>
      </c>
      <c r="AK475" s="62">
        <f t="shared" si="1050"/>
        <v>0</v>
      </c>
      <c r="AL475" s="62">
        <f t="shared" si="1050"/>
        <v>0</v>
      </c>
    </row>
    <row r="476" spans="3:38" hidden="1" outlineLevel="1">
      <c r="C476" s="43" t="s">
        <v>122</v>
      </c>
      <c r="D476" s="3"/>
      <c r="E476" s="3"/>
      <c r="F476" s="47" t="s">
        <v>46</v>
      </c>
      <c r="G476" s="62">
        <f t="shared" si="1005"/>
        <v>-0.5</v>
      </c>
      <c r="H476" s="62">
        <f t="shared" ref="H476:AL476" si="1051">SUM(H460:H461)*$G$52</f>
        <v>0</v>
      </c>
      <c r="I476" s="62">
        <f t="shared" si="1051"/>
        <v>0</v>
      </c>
      <c r="J476" s="62">
        <f t="shared" si="1051"/>
        <v>0</v>
      </c>
      <c r="K476" s="62">
        <f t="shared" si="1051"/>
        <v>0</v>
      </c>
      <c r="L476" s="62">
        <f t="shared" si="1051"/>
        <v>0</v>
      </c>
      <c r="M476" s="62">
        <f t="shared" si="1051"/>
        <v>0</v>
      </c>
      <c r="N476" s="62">
        <f t="shared" si="1051"/>
        <v>-0.5</v>
      </c>
      <c r="O476" s="62">
        <f t="shared" si="1051"/>
        <v>0</v>
      </c>
      <c r="P476" s="62">
        <f t="shared" si="1051"/>
        <v>0</v>
      </c>
      <c r="Q476" s="62">
        <f t="shared" si="1051"/>
        <v>0</v>
      </c>
      <c r="R476" s="62">
        <f t="shared" si="1051"/>
        <v>0</v>
      </c>
      <c r="S476" s="62">
        <f t="shared" si="1051"/>
        <v>0</v>
      </c>
      <c r="T476" s="62">
        <f t="shared" si="1051"/>
        <v>0</v>
      </c>
      <c r="U476" s="62">
        <f t="shared" si="1051"/>
        <v>0</v>
      </c>
      <c r="V476" s="62">
        <f t="shared" si="1051"/>
        <v>0</v>
      </c>
      <c r="W476" s="62">
        <f t="shared" si="1051"/>
        <v>0</v>
      </c>
      <c r="X476" s="62">
        <f t="shared" si="1051"/>
        <v>0</v>
      </c>
      <c r="Y476" s="62">
        <f t="shared" si="1051"/>
        <v>0</v>
      </c>
      <c r="Z476" s="62">
        <f t="shared" si="1051"/>
        <v>0</v>
      </c>
      <c r="AA476" s="62">
        <f t="shared" si="1051"/>
        <v>0</v>
      </c>
      <c r="AB476" s="62">
        <f t="shared" si="1051"/>
        <v>0</v>
      </c>
      <c r="AC476" s="62">
        <f t="shared" si="1051"/>
        <v>0</v>
      </c>
      <c r="AD476" s="62">
        <f t="shared" si="1051"/>
        <v>0</v>
      </c>
      <c r="AE476" s="62">
        <f t="shared" si="1051"/>
        <v>0</v>
      </c>
      <c r="AF476" s="62">
        <f t="shared" si="1051"/>
        <v>0</v>
      </c>
      <c r="AG476" s="62">
        <f t="shared" si="1051"/>
        <v>0</v>
      </c>
      <c r="AH476" s="62">
        <f t="shared" si="1051"/>
        <v>0</v>
      </c>
      <c r="AI476" s="62">
        <f t="shared" si="1051"/>
        <v>0</v>
      </c>
      <c r="AJ476" s="62">
        <f t="shared" si="1051"/>
        <v>0</v>
      </c>
      <c r="AK476" s="62">
        <f t="shared" si="1051"/>
        <v>0</v>
      </c>
      <c r="AL476" s="62">
        <f t="shared" si="1051"/>
        <v>0</v>
      </c>
    </row>
    <row r="477" spans="3:38" hidden="1" outlineLevel="1">
      <c r="C477" s="65" t="s">
        <v>125</v>
      </c>
      <c r="D477" s="83"/>
      <c r="E477" s="83"/>
      <c r="F477" s="84" t="s">
        <v>46</v>
      </c>
      <c r="G477" s="85">
        <f t="shared" si="1005"/>
        <v>-5.5</v>
      </c>
      <c r="H477" s="85">
        <f t="shared" ref="H477:AL477" si="1052">SUM(H459:H461,H467:H476)</f>
        <v>0</v>
      </c>
      <c r="I477" s="85">
        <f t="shared" si="1052"/>
        <v>0</v>
      </c>
      <c r="J477" s="85">
        <f t="shared" si="1052"/>
        <v>0</v>
      </c>
      <c r="K477" s="85">
        <f t="shared" si="1052"/>
        <v>0</v>
      </c>
      <c r="L477" s="85">
        <f t="shared" si="1052"/>
        <v>0</v>
      </c>
      <c r="M477" s="85">
        <f t="shared" si="1052"/>
        <v>0</v>
      </c>
      <c r="N477" s="85">
        <f t="shared" si="1052"/>
        <v>-5.5</v>
      </c>
      <c r="O477" s="85">
        <f t="shared" si="1052"/>
        <v>0</v>
      </c>
      <c r="P477" s="85">
        <f t="shared" si="1052"/>
        <v>0</v>
      </c>
      <c r="Q477" s="85">
        <f t="shared" si="1052"/>
        <v>0</v>
      </c>
      <c r="R477" s="85">
        <f t="shared" si="1052"/>
        <v>0</v>
      </c>
      <c r="S477" s="85">
        <f t="shared" si="1052"/>
        <v>0</v>
      </c>
      <c r="T477" s="85">
        <f t="shared" si="1052"/>
        <v>0</v>
      </c>
      <c r="U477" s="85">
        <f t="shared" si="1052"/>
        <v>0</v>
      </c>
      <c r="V477" s="85">
        <f t="shared" si="1052"/>
        <v>0</v>
      </c>
      <c r="W477" s="85">
        <f t="shared" si="1052"/>
        <v>0</v>
      </c>
      <c r="X477" s="85">
        <f t="shared" si="1052"/>
        <v>0</v>
      </c>
      <c r="Y477" s="85">
        <f t="shared" si="1052"/>
        <v>0</v>
      </c>
      <c r="Z477" s="85">
        <f t="shared" si="1052"/>
        <v>0</v>
      </c>
      <c r="AA477" s="85">
        <f t="shared" si="1052"/>
        <v>0</v>
      </c>
      <c r="AB477" s="85">
        <f t="shared" si="1052"/>
        <v>0</v>
      </c>
      <c r="AC477" s="85">
        <f t="shared" si="1052"/>
        <v>0</v>
      </c>
      <c r="AD477" s="85">
        <f t="shared" si="1052"/>
        <v>0</v>
      </c>
      <c r="AE477" s="85">
        <f t="shared" si="1052"/>
        <v>0</v>
      </c>
      <c r="AF477" s="85">
        <f t="shared" si="1052"/>
        <v>0</v>
      </c>
      <c r="AG477" s="85">
        <f t="shared" si="1052"/>
        <v>0</v>
      </c>
      <c r="AH477" s="85">
        <f t="shared" si="1052"/>
        <v>0</v>
      </c>
      <c r="AI477" s="85">
        <f t="shared" si="1052"/>
        <v>0</v>
      </c>
      <c r="AJ477" s="85">
        <f t="shared" si="1052"/>
        <v>0</v>
      </c>
      <c r="AK477" s="85">
        <f t="shared" si="1052"/>
        <v>0</v>
      </c>
      <c r="AL477" s="85">
        <f t="shared" si="1052"/>
        <v>0</v>
      </c>
    </row>
    <row r="478" spans="3:38" hidden="1" outlineLevel="1">
      <c r="C478" s="65" t="s">
        <v>141</v>
      </c>
      <c r="D478" s="83"/>
      <c r="E478" s="83"/>
      <c r="F478" s="84" t="s">
        <v>142</v>
      </c>
      <c r="G478" s="85">
        <f>-IFERROR(SUMPRODUCT(H478:AL478,H455:AL455)/G455,0)</f>
        <v>0</v>
      </c>
      <c r="H478" s="85">
        <f t="shared" ref="H478:AL478" si="1053">IFERROR(-SUM(H460:H461,H467:H476)/H455,0)*1000</f>
        <v>0</v>
      </c>
      <c r="I478" s="85">
        <f t="shared" si="1053"/>
        <v>0</v>
      </c>
      <c r="J478" s="85">
        <f t="shared" si="1053"/>
        <v>0</v>
      </c>
      <c r="K478" s="85">
        <f t="shared" si="1053"/>
        <v>0</v>
      </c>
      <c r="L478" s="85">
        <f t="shared" si="1053"/>
        <v>0</v>
      </c>
      <c r="M478" s="85">
        <f t="shared" si="1053"/>
        <v>0</v>
      </c>
      <c r="N478" s="85">
        <f t="shared" si="1053"/>
        <v>0</v>
      </c>
      <c r="O478" s="85">
        <f t="shared" si="1053"/>
        <v>0</v>
      </c>
      <c r="P478" s="85">
        <f t="shared" si="1053"/>
        <v>0</v>
      </c>
      <c r="Q478" s="85">
        <f t="shared" si="1053"/>
        <v>0</v>
      </c>
      <c r="R478" s="85">
        <f t="shared" si="1053"/>
        <v>0</v>
      </c>
      <c r="S478" s="85">
        <f t="shared" si="1053"/>
        <v>0</v>
      </c>
      <c r="T478" s="85">
        <f t="shared" si="1053"/>
        <v>0</v>
      </c>
      <c r="U478" s="85">
        <f t="shared" si="1053"/>
        <v>0</v>
      </c>
      <c r="V478" s="85">
        <f t="shared" si="1053"/>
        <v>0</v>
      </c>
      <c r="W478" s="85">
        <f t="shared" si="1053"/>
        <v>0</v>
      </c>
      <c r="X478" s="85">
        <f t="shared" si="1053"/>
        <v>0</v>
      </c>
      <c r="Y478" s="85">
        <f t="shared" si="1053"/>
        <v>0</v>
      </c>
      <c r="Z478" s="85">
        <f t="shared" si="1053"/>
        <v>0</v>
      </c>
      <c r="AA478" s="85">
        <f t="shared" si="1053"/>
        <v>0</v>
      </c>
      <c r="AB478" s="85">
        <f t="shared" si="1053"/>
        <v>0</v>
      </c>
      <c r="AC478" s="85">
        <f t="shared" si="1053"/>
        <v>0</v>
      </c>
      <c r="AD478" s="85">
        <f t="shared" si="1053"/>
        <v>0</v>
      </c>
      <c r="AE478" s="85">
        <f t="shared" si="1053"/>
        <v>0</v>
      </c>
      <c r="AF478" s="85">
        <f t="shared" si="1053"/>
        <v>0</v>
      </c>
      <c r="AG478" s="85">
        <f t="shared" si="1053"/>
        <v>0</v>
      </c>
      <c r="AH478" s="85">
        <f t="shared" si="1053"/>
        <v>0</v>
      </c>
      <c r="AI478" s="85">
        <f t="shared" si="1053"/>
        <v>0</v>
      </c>
      <c r="AJ478" s="85">
        <f t="shared" si="1053"/>
        <v>0</v>
      </c>
      <c r="AK478" s="85">
        <f t="shared" si="1053"/>
        <v>0</v>
      </c>
      <c r="AL478" s="85">
        <f t="shared" si="1053"/>
        <v>0</v>
      </c>
    </row>
    <row r="479" spans="3:38" hidden="1" outlineLevel="1">
      <c r="C479" s="65" t="s">
        <v>126</v>
      </c>
      <c r="D479" s="83"/>
      <c r="E479" s="83"/>
      <c r="F479" s="84" t="s">
        <v>46</v>
      </c>
      <c r="G479" s="86">
        <f>NPV($H$8,I477:AL477)+H477</f>
        <v>-4.10418468150145</v>
      </c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X479" s="73"/>
      <c r="Y479" s="73"/>
      <c r="Z479" s="73"/>
      <c r="AA479" s="73"/>
      <c r="AB479" s="73"/>
      <c r="AC479" s="73"/>
      <c r="AD479" s="73"/>
      <c r="AE479" s="73"/>
      <c r="AF479" s="73"/>
      <c r="AG479" s="73"/>
      <c r="AH479" s="73"/>
      <c r="AI479" s="73"/>
      <c r="AJ479" s="73"/>
      <c r="AK479" s="73"/>
      <c r="AL479" s="73"/>
    </row>
    <row r="480" spans="3:38" hidden="1" outlineLevel="1">
      <c r="C480" s="65" t="s">
        <v>190</v>
      </c>
      <c r="D480" s="83"/>
      <c r="E480" s="83"/>
      <c r="F480" s="84" t="s">
        <v>0</v>
      </c>
      <c r="G480" s="131" t="str">
        <f>IFERROR(IRR(H477:AL477),"na")</f>
        <v>na</v>
      </c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X480" s="73"/>
      <c r="Y480" s="73"/>
      <c r="Z480" s="73"/>
      <c r="AA480" s="73"/>
      <c r="AB480" s="73"/>
      <c r="AC480" s="73"/>
      <c r="AD480" s="73"/>
      <c r="AE480" s="73"/>
      <c r="AF480" s="73"/>
      <c r="AG480" s="73"/>
      <c r="AH480" s="73"/>
      <c r="AI480" s="73"/>
      <c r="AJ480" s="73"/>
      <c r="AK480" s="73"/>
      <c r="AL480" s="73"/>
    </row>
    <row r="481" spans="3:38" hidden="1" outlineLevel="1" collapsed="1">
      <c r="C481" s="59"/>
      <c r="D481" s="12"/>
      <c r="E481" s="12"/>
      <c r="F481" s="60"/>
      <c r="G481" s="72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X481" s="73"/>
      <c r="Y481" s="73"/>
      <c r="Z481" s="73"/>
      <c r="AA481" s="73"/>
      <c r="AB481" s="73"/>
      <c r="AC481" s="73"/>
      <c r="AD481" s="73"/>
      <c r="AE481" s="73"/>
      <c r="AF481" s="73"/>
      <c r="AG481" s="73"/>
      <c r="AH481" s="73"/>
      <c r="AI481" s="73"/>
      <c r="AJ481" s="73"/>
      <c r="AK481" s="73"/>
      <c r="AL481" s="73"/>
    </row>
    <row r="482" spans="3:38" collapsed="1">
      <c r="C482" s="90" t="s">
        <v>136</v>
      </c>
    </row>
    <row r="483" spans="3:38" hidden="1" outlineLevel="1">
      <c r="C483" s="34" t="s">
        <v>116</v>
      </c>
      <c r="D483" s="41"/>
      <c r="F483" s="74" t="s">
        <v>1</v>
      </c>
      <c r="G483" s="75" t="s">
        <v>21</v>
      </c>
      <c r="H483" s="44">
        <f>H$6</f>
        <v>2020</v>
      </c>
      <c r="I483" s="44">
        <f t="shared" ref="I483:AL483" si="1054">I$6</f>
        <v>2021</v>
      </c>
      <c r="J483" s="44">
        <f t="shared" si="1054"/>
        <v>2022</v>
      </c>
      <c r="K483" s="44">
        <f t="shared" si="1054"/>
        <v>2023</v>
      </c>
      <c r="L483" s="44">
        <f t="shared" si="1054"/>
        <v>2024</v>
      </c>
      <c r="M483" s="44">
        <f t="shared" si="1054"/>
        <v>2025</v>
      </c>
      <c r="N483" s="44">
        <f t="shared" si="1054"/>
        <v>2026</v>
      </c>
      <c r="O483" s="44">
        <f t="shared" si="1054"/>
        <v>2027</v>
      </c>
      <c r="P483" s="44">
        <f t="shared" si="1054"/>
        <v>2028</v>
      </c>
      <c r="Q483" s="44">
        <f t="shared" si="1054"/>
        <v>2029</v>
      </c>
      <c r="R483" s="44">
        <f t="shared" si="1054"/>
        <v>2030</v>
      </c>
      <c r="S483" s="44">
        <f t="shared" si="1054"/>
        <v>2031</v>
      </c>
      <c r="T483" s="44">
        <f t="shared" si="1054"/>
        <v>2032</v>
      </c>
      <c r="U483" s="44">
        <f t="shared" si="1054"/>
        <v>2033</v>
      </c>
      <c r="V483" s="44">
        <f t="shared" si="1054"/>
        <v>2034</v>
      </c>
      <c r="W483" s="44">
        <f t="shared" si="1054"/>
        <v>2035</v>
      </c>
      <c r="X483" s="44">
        <f t="shared" si="1054"/>
        <v>2036</v>
      </c>
      <c r="Y483" s="44">
        <f t="shared" si="1054"/>
        <v>2037</v>
      </c>
      <c r="Z483" s="44">
        <f t="shared" si="1054"/>
        <v>2038</v>
      </c>
      <c r="AA483" s="44">
        <f t="shared" si="1054"/>
        <v>2039</v>
      </c>
      <c r="AB483" s="44">
        <f t="shared" si="1054"/>
        <v>2040</v>
      </c>
      <c r="AC483" s="44">
        <f t="shared" si="1054"/>
        <v>2041</v>
      </c>
      <c r="AD483" s="44">
        <f t="shared" si="1054"/>
        <v>2042</v>
      </c>
      <c r="AE483" s="44">
        <f t="shared" si="1054"/>
        <v>2043</v>
      </c>
      <c r="AF483" s="44">
        <f t="shared" si="1054"/>
        <v>2044</v>
      </c>
      <c r="AG483" s="44">
        <f t="shared" si="1054"/>
        <v>2045</v>
      </c>
      <c r="AH483" s="44">
        <f t="shared" si="1054"/>
        <v>2046</v>
      </c>
      <c r="AI483" s="44">
        <f t="shared" si="1054"/>
        <v>2047</v>
      </c>
      <c r="AJ483" s="44">
        <f t="shared" si="1054"/>
        <v>2048</v>
      </c>
      <c r="AK483" s="44">
        <f t="shared" si="1054"/>
        <v>2049</v>
      </c>
      <c r="AL483" s="44">
        <f t="shared" si="1054"/>
        <v>2050</v>
      </c>
    </row>
    <row r="484" spans="3:38" hidden="1" outlineLevel="1">
      <c r="C484" s="43" t="s">
        <v>83</v>
      </c>
      <c r="D484" s="39" t="str">
        <f>INDEX(Permanent!$B$2:$B$69,MATCH($D384&amp;" "&amp;$E384,Permanent!$D$2:$D$69,FALSE)+$Q$25)</f>
        <v>Q1</v>
      </c>
      <c r="E484" s="39">
        <f>INDEX(Permanent!$C$2:$C$69,MATCH($D384&amp;" "&amp;$E384,Permanent!$D$2:$D$69,FALSE)+$Q$25)</f>
        <v>2020</v>
      </c>
      <c r="F484" s="47" t="s">
        <v>25</v>
      </c>
      <c r="G484" s="18">
        <f>SUM(H484:AL484)</f>
        <v>0</v>
      </c>
      <c r="H484" s="18">
        <f>IFERROR(($Q$27/$Q$28)*12*H485,0)</f>
        <v>0</v>
      </c>
      <c r="I484" s="18">
        <f t="shared" ref="I484" si="1055">IFERROR(($Q$27/$Q$28)*12*I485,0)</f>
        <v>0</v>
      </c>
      <c r="J484" s="18">
        <f t="shared" ref="J484" si="1056">IFERROR(($Q$27/$Q$28)*12*J485,0)</f>
        <v>0</v>
      </c>
      <c r="K484" s="18">
        <f t="shared" ref="K484" si="1057">IFERROR(($Q$27/$Q$28)*12*K485,0)</f>
        <v>0</v>
      </c>
      <c r="L484" s="18">
        <f t="shared" ref="L484" si="1058">IFERROR(($Q$27/$Q$28)*12*L485,0)</f>
        <v>0</v>
      </c>
      <c r="M484" s="18">
        <f t="shared" ref="M484" si="1059">IFERROR(($Q$27/$Q$28)*12*M485,0)</f>
        <v>0</v>
      </c>
      <c r="N484" s="18">
        <f t="shared" ref="N484" si="1060">IFERROR(($Q$27/$Q$28)*12*N485,0)</f>
        <v>0</v>
      </c>
      <c r="O484" s="18">
        <f t="shared" ref="O484" si="1061">IFERROR(($Q$27/$Q$28)*12*O485,0)</f>
        <v>0</v>
      </c>
      <c r="P484" s="18">
        <f t="shared" ref="P484" si="1062">IFERROR(($Q$27/$Q$28)*12*P485,0)</f>
        <v>0</v>
      </c>
      <c r="Q484" s="18">
        <f t="shared" ref="Q484" si="1063">IFERROR(($Q$27/$Q$28)*12*Q485,0)</f>
        <v>0</v>
      </c>
      <c r="R484" s="18">
        <f t="shared" ref="R484" si="1064">IFERROR(($Q$27/$Q$28)*12*R485,0)</f>
        <v>0</v>
      </c>
      <c r="S484" s="18">
        <f t="shared" ref="S484" si="1065">IFERROR(($Q$27/$Q$28)*12*S485,0)</f>
        <v>0</v>
      </c>
      <c r="T484" s="18">
        <f t="shared" ref="T484" si="1066">IFERROR(($Q$27/$Q$28)*12*T485,0)</f>
        <v>0</v>
      </c>
      <c r="U484" s="18">
        <f t="shared" ref="U484" si="1067">IFERROR(($Q$27/$Q$28)*12*U485,0)</f>
        <v>0</v>
      </c>
      <c r="V484" s="18">
        <f t="shared" ref="V484" si="1068">IFERROR(($Q$27/$Q$28)*12*V485,0)</f>
        <v>0</v>
      </c>
      <c r="W484" s="18">
        <f t="shared" ref="W484" si="1069">IFERROR(($Q$27/$Q$28)*12*W485,0)</f>
        <v>0</v>
      </c>
      <c r="X484" s="18">
        <f t="shared" ref="X484" si="1070">IFERROR(($Q$27/$Q$28)*12*X485,0)</f>
        <v>0</v>
      </c>
      <c r="Y484" s="18">
        <f t="shared" ref="Y484" si="1071">IFERROR(($Q$27/$Q$28)*12*Y485,0)</f>
        <v>0</v>
      </c>
      <c r="Z484" s="18">
        <f t="shared" ref="Z484" si="1072">IFERROR(($Q$27/$Q$28)*12*Z485,0)</f>
        <v>0</v>
      </c>
      <c r="AA484" s="18">
        <f t="shared" ref="AA484" si="1073">IFERROR(($Q$27/$Q$28)*12*AA485,0)</f>
        <v>0</v>
      </c>
      <c r="AB484" s="18">
        <f t="shared" ref="AB484" si="1074">IFERROR(($Q$27/$Q$28)*12*AB485,0)</f>
        <v>0</v>
      </c>
      <c r="AC484" s="18">
        <f t="shared" ref="AC484" si="1075">IFERROR(($Q$27/$Q$28)*12*AC485,0)</f>
        <v>0</v>
      </c>
      <c r="AD484" s="18">
        <f t="shared" ref="AD484" si="1076">IFERROR(($Q$27/$Q$28)*12*AD485,0)</f>
        <v>0</v>
      </c>
      <c r="AE484" s="18">
        <f t="shared" ref="AE484" si="1077">IFERROR(($Q$27/$Q$28)*12*AE485,0)</f>
        <v>0</v>
      </c>
      <c r="AF484" s="18">
        <f t="shared" ref="AF484" si="1078">IFERROR(($Q$27/$Q$28)*12*AF485,0)</f>
        <v>0</v>
      </c>
      <c r="AG484" s="18">
        <f t="shared" ref="AG484" si="1079">IFERROR(($Q$27/$Q$28)*12*AG485,0)</f>
        <v>0</v>
      </c>
      <c r="AH484" s="18">
        <f t="shared" ref="AH484" si="1080">IFERROR(($Q$27/$Q$28)*12*AH485,0)</f>
        <v>0</v>
      </c>
      <c r="AI484" s="18">
        <f t="shared" ref="AI484" si="1081">IFERROR(($Q$27/$Q$28)*12*AI485,0)</f>
        <v>0</v>
      </c>
      <c r="AJ484" s="18">
        <f t="shared" ref="AJ484" si="1082">IFERROR(($Q$27/$Q$28)*12*AJ485,0)</f>
        <v>0</v>
      </c>
      <c r="AK484" s="18">
        <f t="shared" ref="AK484" si="1083">IFERROR(($Q$27/$Q$28)*12*AK485,0)</f>
        <v>0</v>
      </c>
      <c r="AL484" s="18">
        <f t="shared" ref="AL484" si="1084">IFERROR(($Q$27/$Q$28)*12*AL485,0)</f>
        <v>0</v>
      </c>
    </row>
    <row r="485" spans="3:38" hidden="1" outlineLevel="1">
      <c r="C485" s="57" t="s">
        <v>60</v>
      </c>
      <c r="D485" s="3"/>
      <c r="E485" s="3"/>
      <c r="F485" s="47" t="s">
        <v>109</v>
      </c>
      <c r="G485" s="42"/>
      <c r="H485" s="42">
        <f>IF(H483=$E484,INDEX(Permanent!$E$2:$E$5,MATCH($D484,Permanent!$B$2:$B$5,FALSE)),IF(H483&gt;$E484,1,0))</f>
        <v>1</v>
      </c>
      <c r="I485" s="42">
        <f>IF(I483=$E484,INDEX(Permanent!$E$2:$E$5,MATCH($D484,Permanent!$B$2:$B$5,FALSE)),IF(I483&gt;$E484,1,0))</f>
        <v>1</v>
      </c>
      <c r="J485" s="42">
        <f>IF(J483=$E484,INDEX(Permanent!$E$2:$E$5,MATCH($D484,Permanent!$B$2:$B$5,FALSE)),IF(J483&gt;$E484,1,0))</f>
        <v>1</v>
      </c>
      <c r="K485" s="42">
        <f>IF(K483=$E484,INDEX(Permanent!$E$2:$E$5,MATCH($D484,Permanent!$B$2:$B$5,FALSE)),IF(K483&gt;$E484,1,0))</f>
        <v>1</v>
      </c>
      <c r="L485" s="42">
        <f>IF(L483=$E484,INDEX(Permanent!$E$2:$E$5,MATCH($D484,Permanent!$B$2:$B$5,FALSE)),IF(L483&gt;$E484,1,0))</f>
        <v>1</v>
      </c>
      <c r="M485" s="42">
        <f>IF(M483=$E484,INDEX(Permanent!$E$2:$E$5,MATCH($D484,Permanent!$B$2:$B$5,FALSE)),IF(M483&gt;$E484,1,0))</f>
        <v>1</v>
      </c>
      <c r="N485" s="42">
        <f>IF(N483=$E484,INDEX(Permanent!$E$2:$E$5,MATCH($D484,Permanent!$B$2:$B$5,FALSE)),IF(N483&gt;$E484,1,0))</f>
        <v>1</v>
      </c>
      <c r="O485" s="42">
        <f>IF(O483=$E484,INDEX(Permanent!$E$2:$E$5,MATCH($D484,Permanent!$B$2:$B$5,FALSE)),IF(O483&gt;$E484,1,0))</f>
        <v>1</v>
      </c>
      <c r="P485" s="42">
        <f>IF(P483=$E484,INDEX(Permanent!$E$2:$E$5,MATCH($D484,Permanent!$B$2:$B$5,FALSE)),IF(P483&gt;$E484,1,0))</f>
        <v>1</v>
      </c>
      <c r="Q485" s="42">
        <f>IF(Q483=$E484,INDEX(Permanent!$E$2:$E$5,MATCH($D484,Permanent!$B$2:$B$5,FALSE)),IF(Q483&gt;$E484,1,0))</f>
        <v>1</v>
      </c>
      <c r="R485" s="42">
        <f>IF(R483=$E484,INDEX(Permanent!$E$2:$E$5,MATCH($D484,Permanent!$B$2:$B$5,FALSE)),IF(R483&gt;$E484,1,0))</f>
        <v>1</v>
      </c>
      <c r="S485" s="42">
        <f>IF(S483=$E484,INDEX(Permanent!$E$2:$E$5,MATCH($D484,Permanent!$B$2:$B$5,FALSE)),IF(S483&gt;$E484,1,0))</f>
        <v>1</v>
      </c>
      <c r="T485" s="42">
        <f>IF(T483=$E484,INDEX(Permanent!$E$2:$E$5,MATCH($D484,Permanent!$B$2:$B$5,FALSE)),IF(T483&gt;$E484,1,0))</f>
        <v>1</v>
      </c>
      <c r="U485" s="42">
        <f>IF(U483=$E484,INDEX(Permanent!$E$2:$E$5,MATCH($D484,Permanent!$B$2:$B$5,FALSE)),IF(U483&gt;$E484,1,0))</f>
        <v>1</v>
      </c>
      <c r="V485" s="42">
        <f>IF(V483=$E484,INDEX(Permanent!$E$2:$E$5,MATCH($D484,Permanent!$B$2:$B$5,FALSE)),IF(V483&gt;$E484,1,0))</f>
        <v>1</v>
      </c>
      <c r="W485" s="42">
        <f>IF(W483=$E484,INDEX(Permanent!$E$2:$E$5,MATCH($D484,Permanent!$B$2:$B$5,FALSE)),IF(W483&gt;$E484,1,0))</f>
        <v>1</v>
      </c>
      <c r="X485" s="42">
        <f>IF(X483=$E484,INDEX(Permanent!$E$2:$E$5,MATCH($D484,Permanent!$B$2:$B$5,FALSE)),IF(X483&gt;$E484,1,0))</f>
        <v>1</v>
      </c>
      <c r="Y485" s="42">
        <f>IF(Y483=$E484,INDEX(Permanent!$E$2:$E$5,MATCH($D484,Permanent!$B$2:$B$5,FALSE)),IF(Y483&gt;$E484,1,0))</f>
        <v>1</v>
      </c>
      <c r="Z485" s="42">
        <f>IF(Z483=$E484,INDEX(Permanent!$E$2:$E$5,MATCH($D484,Permanent!$B$2:$B$5,FALSE)),IF(Z483&gt;$E484,1,0))</f>
        <v>1</v>
      </c>
      <c r="AA485" s="42">
        <f>IF(AA483=$E484,INDEX(Permanent!$E$2:$E$5,MATCH($D484,Permanent!$B$2:$B$5,FALSE)),IF(AA483&gt;$E484,1,0))</f>
        <v>1</v>
      </c>
      <c r="AB485" s="42">
        <f>IF(AB483=$E484,INDEX(Permanent!$E$2:$E$5,MATCH($D484,Permanent!$B$2:$B$5,FALSE)),IF(AB483&gt;$E484,1,0))</f>
        <v>1</v>
      </c>
      <c r="AC485" s="42">
        <f>IF(AC483=$E484,INDEX(Permanent!$E$2:$E$5,MATCH($D484,Permanent!$B$2:$B$5,FALSE)),IF(AC483&gt;$E484,1,0))</f>
        <v>1</v>
      </c>
      <c r="AD485" s="42">
        <f>IF(AD483=$E484,INDEX(Permanent!$E$2:$E$5,MATCH($D484,Permanent!$B$2:$B$5,FALSE)),IF(AD483&gt;$E484,1,0))</f>
        <v>1</v>
      </c>
      <c r="AE485" s="42">
        <f>IF(AE483=$E484,INDEX(Permanent!$E$2:$E$5,MATCH($D484,Permanent!$B$2:$B$5,FALSE)),IF(AE483&gt;$E484,1,0))</f>
        <v>1</v>
      </c>
      <c r="AF485" s="42">
        <f>IF(AF483=$E484,INDEX(Permanent!$E$2:$E$5,MATCH($D484,Permanent!$B$2:$B$5,FALSE)),IF(AF483&gt;$E484,1,0))</f>
        <v>1</v>
      </c>
      <c r="AG485" s="42">
        <f>IF(AG483=$E484,INDEX(Permanent!$E$2:$E$5,MATCH($D484,Permanent!$B$2:$B$5,FALSE)),IF(AG483&gt;$E484,1,0))</f>
        <v>1</v>
      </c>
      <c r="AH485" s="42">
        <f>IF(AH483=$E484,INDEX(Permanent!$E$2:$E$5,MATCH($D484,Permanent!$B$2:$B$5,FALSE)),IF(AH483&gt;$E484,1,0))</f>
        <v>1</v>
      </c>
      <c r="AI485" s="42">
        <f>IF(AI483=$E484,INDEX(Permanent!$E$2:$E$5,MATCH($D484,Permanent!$B$2:$B$5,FALSE)),IF(AI483&gt;$E484,1,0))</f>
        <v>1</v>
      </c>
      <c r="AJ485" s="42">
        <f>IF(AJ483=$E484,INDEX(Permanent!$E$2:$E$5,MATCH($D484,Permanent!$B$2:$B$5,FALSE)),IF(AJ483&gt;$E484,1,0))</f>
        <v>1</v>
      </c>
      <c r="AK485" s="42">
        <f>IF(AK483=$E484,INDEX(Permanent!$E$2:$E$5,MATCH($D484,Permanent!$B$2:$B$5,FALSE)),IF(AK483&gt;$E484,1,0))</f>
        <v>1</v>
      </c>
      <c r="AL485" s="42">
        <f>IF(AL483=$E484,INDEX(Permanent!$E$2:$E$5,MATCH($D484,Permanent!$B$2:$B$5,FALSE)),IF(AL483&gt;$E484,1,0))</f>
        <v>1</v>
      </c>
    </row>
    <row r="486" spans="3:38" hidden="1" outlineLevel="1">
      <c r="C486" s="43" t="s">
        <v>85</v>
      </c>
      <c r="D486" s="39" t="str">
        <f>INDEX(Permanent!$B$2:$B$69,MATCH(D484&amp;" "&amp;E484,Permanent!$D$2:$D$69,FALSE)+$Q$36+ROUND($Q$28/3,0))</f>
        <v>Q1</v>
      </c>
      <c r="E486" s="39">
        <f>INDEX(Permanent!$C$2:$C$69,MATCH(D484&amp;" "&amp;E484,Permanent!$D$2:$D$69,FALSE)+$Q$36+ROUND($Q$28/3,0))</f>
        <v>2020</v>
      </c>
      <c r="F486" s="47" t="s">
        <v>25</v>
      </c>
      <c r="G486" s="18">
        <f>SUM(H486:AL486)</f>
        <v>0</v>
      </c>
      <c r="H486" s="18">
        <f>IFERROR(($Q$38/$Q$39)*12*H487,0)</f>
        <v>0</v>
      </c>
      <c r="I486" s="18">
        <f t="shared" ref="I486" si="1085">IFERROR(($Q$38/$Q$39)*12*I487,0)</f>
        <v>0</v>
      </c>
      <c r="J486" s="18">
        <f t="shared" ref="J486" si="1086">IFERROR(($Q$38/$Q$39)*12*J487,0)</f>
        <v>0</v>
      </c>
      <c r="K486" s="18">
        <f t="shared" ref="K486" si="1087">IFERROR(($Q$38/$Q$39)*12*K487,0)</f>
        <v>0</v>
      </c>
      <c r="L486" s="18">
        <f t="shared" ref="L486" si="1088">IFERROR(($Q$38/$Q$39)*12*L487,0)</f>
        <v>0</v>
      </c>
      <c r="M486" s="18">
        <f t="shared" ref="M486" si="1089">IFERROR(($Q$38/$Q$39)*12*M487,0)</f>
        <v>0</v>
      </c>
      <c r="N486" s="18">
        <f t="shared" ref="N486" si="1090">IFERROR(($Q$38/$Q$39)*12*N487,0)</f>
        <v>0</v>
      </c>
      <c r="O486" s="18">
        <f t="shared" ref="O486" si="1091">IFERROR(($Q$38/$Q$39)*12*O487,0)</f>
        <v>0</v>
      </c>
      <c r="P486" s="18">
        <f t="shared" ref="P486" si="1092">IFERROR(($Q$38/$Q$39)*12*P487,0)</f>
        <v>0</v>
      </c>
      <c r="Q486" s="18">
        <f t="shared" ref="Q486" si="1093">IFERROR(($Q$38/$Q$39)*12*Q487,0)</f>
        <v>0</v>
      </c>
      <c r="R486" s="18">
        <f t="shared" ref="R486" si="1094">IFERROR(($Q$38/$Q$39)*12*R487,0)</f>
        <v>0</v>
      </c>
      <c r="S486" s="18">
        <f t="shared" ref="S486" si="1095">IFERROR(($Q$38/$Q$39)*12*S487,0)</f>
        <v>0</v>
      </c>
      <c r="T486" s="18">
        <f t="shared" ref="T486" si="1096">IFERROR(($Q$38/$Q$39)*12*T487,0)</f>
        <v>0</v>
      </c>
      <c r="U486" s="18">
        <f t="shared" ref="U486" si="1097">IFERROR(($Q$38/$Q$39)*12*U487,0)</f>
        <v>0</v>
      </c>
      <c r="V486" s="18">
        <f t="shared" ref="V486" si="1098">IFERROR(($Q$38/$Q$39)*12*V487,0)</f>
        <v>0</v>
      </c>
      <c r="W486" s="18">
        <f t="shared" ref="W486" si="1099">IFERROR(($Q$38/$Q$39)*12*W487,0)</f>
        <v>0</v>
      </c>
      <c r="X486" s="18">
        <f t="shared" ref="X486" si="1100">IFERROR(($Q$38/$Q$39)*12*X487,0)</f>
        <v>0</v>
      </c>
      <c r="Y486" s="18">
        <f t="shared" ref="Y486" si="1101">IFERROR(($Q$38/$Q$39)*12*Y487,0)</f>
        <v>0</v>
      </c>
      <c r="Z486" s="18">
        <f t="shared" ref="Z486" si="1102">IFERROR(($Q$38/$Q$39)*12*Z487,0)</f>
        <v>0</v>
      </c>
      <c r="AA486" s="18">
        <f t="shared" ref="AA486" si="1103">IFERROR(($Q$38/$Q$39)*12*AA487,0)</f>
        <v>0</v>
      </c>
      <c r="AB486" s="18">
        <f t="shared" ref="AB486" si="1104">IFERROR(($Q$38/$Q$39)*12*AB487,0)</f>
        <v>0</v>
      </c>
      <c r="AC486" s="18">
        <f t="shared" ref="AC486" si="1105">IFERROR(($Q$38/$Q$39)*12*AC487,0)</f>
        <v>0</v>
      </c>
      <c r="AD486" s="18">
        <f t="shared" ref="AD486" si="1106">IFERROR(($Q$38/$Q$39)*12*AD487,0)</f>
        <v>0</v>
      </c>
      <c r="AE486" s="18">
        <f t="shared" ref="AE486" si="1107">IFERROR(($Q$38/$Q$39)*12*AE487,0)</f>
        <v>0</v>
      </c>
      <c r="AF486" s="18">
        <f t="shared" ref="AF486" si="1108">IFERROR(($Q$38/$Q$39)*12*AF487,0)</f>
        <v>0</v>
      </c>
      <c r="AG486" s="18">
        <f t="shared" ref="AG486" si="1109">IFERROR(($Q$38/$Q$39)*12*AG487,0)</f>
        <v>0</v>
      </c>
      <c r="AH486" s="18">
        <f t="shared" ref="AH486" si="1110">IFERROR(($Q$38/$Q$39)*12*AH487,0)</f>
        <v>0</v>
      </c>
      <c r="AI486" s="18">
        <f t="shared" ref="AI486" si="1111">IFERROR(($Q$38/$Q$39)*12*AI487,0)</f>
        <v>0</v>
      </c>
      <c r="AJ486" s="18">
        <f t="shared" ref="AJ486" si="1112">IFERROR(($Q$38/$Q$39)*12*AJ487,0)</f>
        <v>0</v>
      </c>
      <c r="AK486" s="18">
        <f t="shared" ref="AK486" si="1113">IFERROR(($Q$38/$Q$39)*12*AK487,0)</f>
        <v>0</v>
      </c>
      <c r="AL486" s="18">
        <f t="shared" ref="AL486" si="1114">IFERROR(($Q$38/$Q$39)*12*AL487,0)</f>
        <v>0</v>
      </c>
    </row>
    <row r="487" spans="3:38" hidden="1" outlineLevel="1">
      <c r="C487" s="57" t="s">
        <v>60</v>
      </c>
      <c r="D487" s="3"/>
      <c r="E487" s="3"/>
      <c r="F487" s="47" t="s">
        <v>109</v>
      </c>
      <c r="G487" s="42"/>
      <c r="H487" s="42">
        <f>IF(H483=$E486,INDEX(Permanent!$E$2:$E$5,MATCH($D486,Permanent!$B$2:$B$5,FALSE)),IF(H483&gt;$E486,1,0))</f>
        <v>1</v>
      </c>
      <c r="I487" s="42">
        <f>IF(I483=$E486,INDEX(Permanent!$E$2:$E$5,MATCH($D486,Permanent!$B$2:$B$5,FALSE)),IF(I483&gt;$E486,1,0))</f>
        <v>1</v>
      </c>
      <c r="J487" s="42">
        <f>IF(J483=$E486,INDEX(Permanent!$E$2:$E$5,MATCH($D486,Permanent!$B$2:$B$5,FALSE)),IF(J483&gt;$E486,1,0))</f>
        <v>1</v>
      </c>
      <c r="K487" s="42">
        <f>IF(K483=$E486,INDEX(Permanent!$E$2:$E$5,MATCH($D486,Permanent!$B$2:$B$5,FALSE)),IF(K483&gt;$E486,1,0))</f>
        <v>1</v>
      </c>
      <c r="L487" s="42">
        <f>IF(L483=$E486,INDEX(Permanent!$E$2:$E$5,MATCH($D486,Permanent!$B$2:$B$5,FALSE)),IF(L483&gt;$E486,1,0))</f>
        <v>1</v>
      </c>
      <c r="M487" s="42">
        <f>IF(M483=$E486,INDEX(Permanent!$E$2:$E$5,MATCH($D486,Permanent!$B$2:$B$5,FALSE)),IF(M483&gt;$E486,1,0))</f>
        <v>1</v>
      </c>
      <c r="N487" s="42">
        <f>IF(N483=$E486,INDEX(Permanent!$E$2:$E$5,MATCH($D486,Permanent!$B$2:$B$5,FALSE)),IF(N483&gt;$E486,1,0))</f>
        <v>1</v>
      </c>
      <c r="O487" s="42">
        <f>IF(O483=$E486,INDEX(Permanent!$E$2:$E$5,MATCH($D486,Permanent!$B$2:$B$5,FALSE)),IF(O483&gt;$E486,1,0))</f>
        <v>1</v>
      </c>
      <c r="P487" s="42">
        <f>IF(P483=$E486,INDEX(Permanent!$E$2:$E$5,MATCH($D486,Permanent!$B$2:$B$5,FALSE)),IF(P483&gt;$E486,1,0))</f>
        <v>1</v>
      </c>
      <c r="Q487" s="42">
        <f>IF(Q483=$E486,INDEX(Permanent!$E$2:$E$5,MATCH($D486,Permanent!$B$2:$B$5,FALSE)),IF(Q483&gt;$E486,1,0))</f>
        <v>1</v>
      </c>
      <c r="R487" s="42">
        <f>IF(R483=$E486,INDEX(Permanent!$E$2:$E$5,MATCH($D486,Permanent!$B$2:$B$5,FALSE)),IF(R483&gt;$E486,1,0))</f>
        <v>1</v>
      </c>
      <c r="S487" s="42">
        <f>IF(S483=$E486,INDEX(Permanent!$E$2:$E$5,MATCH($D486,Permanent!$B$2:$B$5,FALSE)),IF(S483&gt;$E486,1,0))</f>
        <v>1</v>
      </c>
      <c r="T487" s="42">
        <f>IF(T483=$E486,INDEX(Permanent!$E$2:$E$5,MATCH($D486,Permanent!$B$2:$B$5,FALSE)),IF(T483&gt;$E486,1,0))</f>
        <v>1</v>
      </c>
      <c r="U487" s="42">
        <f>IF(U483=$E486,INDEX(Permanent!$E$2:$E$5,MATCH($D486,Permanent!$B$2:$B$5,FALSE)),IF(U483&gt;$E486,1,0))</f>
        <v>1</v>
      </c>
      <c r="V487" s="42">
        <f>IF(V483=$E486,INDEX(Permanent!$E$2:$E$5,MATCH($D486,Permanent!$B$2:$B$5,FALSE)),IF(V483&gt;$E486,1,0))</f>
        <v>1</v>
      </c>
      <c r="W487" s="42">
        <f>IF(W483=$E486,INDEX(Permanent!$E$2:$E$5,MATCH($D486,Permanent!$B$2:$B$5,FALSE)),IF(W483&gt;$E486,1,0))</f>
        <v>1</v>
      </c>
      <c r="X487" s="42">
        <f>IF(X483=$E486,INDEX(Permanent!$E$2:$E$5,MATCH($D486,Permanent!$B$2:$B$5,FALSE)),IF(X483&gt;$E486,1,0))</f>
        <v>1</v>
      </c>
      <c r="Y487" s="42">
        <f>IF(Y483=$E486,INDEX(Permanent!$E$2:$E$5,MATCH($D486,Permanent!$B$2:$B$5,FALSE)),IF(Y483&gt;$E486,1,0))</f>
        <v>1</v>
      </c>
      <c r="Z487" s="42">
        <f>IF(Z483=$E486,INDEX(Permanent!$E$2:$E$5,MATCH($D486,Permanent!$B$2:$B$5,FALSE)),IF(Z483&gt;$E486,1,0))</f>
        <v>1</v>
      </c>
      <c r="AA487" s="42">
        <f>IF(AA483=$E486,INDEX(Permanent!$E$2:$E$5,MATCH($D486,Permanent!$B$2:$B$5,FALSE)),IF(AA483&gt;$E486,1,0))</f>
        <v>1</v>
      </c>
      <c r="AB487" s="42">
        <f>IF(AB483=$E486,INDEX(Permanent!$E$2:$E$5,MATCH($D486,Permanent!$B$2:$B$5,FALSE)),IF(AB483&gt;$E486,1,0))</f>
        <v>1</v>
      </c>
      <c r="AC487" s="42">
        <f>IF(AC483=$E486,INDEX(Permanent!$E$2:$E$5,MATCH($D486,Permanent!$B$2:$B$5,FALSE)),IF(AC483&gt;$E486,1,0))</f>
        <v>1</v>
      </c>
      <c r="AD487" s="42">
        <f>IF(AD483=$E486,INDEX(Permanent!$E$2:$E$5,MATCH($D486,Permanent!$B$2:$B$5,FALSE)),IF(AD483&gt;$E486,1,0))</f>
        <v>1</v>
      </c>
      <c r="AE487" s="42">
        <f>IF(AE483=$E486,INDEX(Permanent!$E$2:$E$5,MATCH($D486,Permanent!$B$2:$B$5,FALSE)),IF(AE483&gt;$E486,1,0))</f>
        <v>1</v>
      </c>
      <c r="AF487" s="42">
        <f>IF(AF483=$E486,INDEX(Permanent!$E$2:$E$5,MATCH($D486,Permanent!$B$2:$B$5,FALSE)),IF(AF483&gt;$E486,1,0))</f>
        <v>1</v>
      </c>
      <c r="AG487" s="42">
        <f>IF(AG483=$E486,INDEX(Permanent!$E$2:$E$5,MATCH($D486,Permanent!$B$2:$B$5,FALSE)),IF(AG483&gt;$E486,1,0))</f>
        <v>1</v>
      </c>
      <c r="AH487" s="42">
        <f>IF(AH483=$E486,INDEX(Permanent!$E$2:$E$5,MATCH($D486,Permanent!$B$2:$B$5,FALSE)),IF(AH483&gt;$E486,1,0))</f>
        <v>1</v>
      </c>
      <c r="AI487" s="42">
        <f>IF(AI483=$E486,INDEX(Permanent!$E$2:$E$5,MATCH($D486,Permanent!$B$2:$B$5,FALSE)),IF(AI483&gt;$E486,1,0))</f>
        <v>1</v>
      </c>
      <c r="AJ487" s="42">
        <f>IF(AJ483=$E486,INDEX(Permanent!$E$2:$E$5,MATCH($D486,Permanent!$B$2:$B$5,FALSE)),IF(AJ483&gt;$E486,1,0))</f>
        <v>1</v>
      </c>
      <c r="AK487" s="42">
        <f>IF(AK483=$E486,INDEX(Permanent!$E$2:$E$5,MATCH($D486,Permanent!$B$2:$B$5,FALSE)),IF(AK483&gt;$E486,1,0))</f>
        <v>1</v>
      </c>
      <c r="AL487" s="42">
        <f>IF(AL483=$E486,INDEX(Permanent!$E$2:$E$5,MATCH($D486,Permanent!$B$2:$B$5,FALSE)),IF(AL483&gt;$E486,1,0))</f>
        <v>1</v>
      </c>
    </row>
    <row r="488" spans="3:38" hidden="1" outlineLevel="1">
      <c r="C488" s="43" t="s">
        <v>203</v>
      </c>
      <c r="D488" s="3"/>
      <c r="E488" s="3"/>
      <c r="F488" s="47" t="s">
        <v>46</v>
      </c>
      <c r="G488" s="18">
        <f>SUM(H488:AL488)</f>
        <v>0</v>
      </c>
      <c r="H488" s="62">
        <f t="shared" ref="H488:AL488" si="1115">IFERROR(H489/$G489*$Q$33,0)</f>
        <v>0</v>
      </c>
      <c r="I488" s="62">
        <f t="shared" si="1115"/>
        <v>0</v>
      </c>
      <c r="J488" s="62">
        <f t="shared" si="1115"/>
        <v>0</v>
      </c>
      <c r="K488" s="62">
        <f t="shared" si="1115"/>
        <v>0</v>
      </c>
      <c r="L488" s="62">
        <f t="shared" si="1115"/>
        <v>0</v>
      </c>
      <c r="M488" s="62">
        <f t="shared" si="1115"/>
        <v>0</v>
      </c>
      <c r="N488" s="62">
        <f t="shared" si="1115"/>
        <v>0</v>
      </c>
      <c r="O488" s="62">
        <f t="shared" si="1115"/>
        <v>0</v>
      </c>
      <c r="P488" s="62">
        <f t="shared" si="1115"/>
        <v>0</v>
      </c>
      <c r="Q488" s="62">
        <f t="shared" si="1115"/>
        <v>0</v>
      </c>
      <c r="R488" s="62">
        <f t="shared" si="1115"/>
        <v>0</v>
      </c>
      <c r="S488" s="62">
        <f t="shared" si="1115"/>
        <v>0</v>
      </c>
      <c r="T488" s="62">
        <f t="shared" si="1115"/>
        <v>0</v>
      </c>
      <c r="U488" s="62">
        <f t="shared" si="1115"/>
        <v>0</v>
      </c>
      <c r="V488" s="62">
        <f t="shared" si="1115"/>
        <v>0</v>
      </c>
      <c r="W488" s="62">
        <f t="shared" si="1115"/>
        <v>0</v>
      </c>
      <c r="X488" s="62">
        <f t="shared" si="1115"/>
        <v>0</v>
      </c>
      <c r="Y488" s="62">
        <f t="shared" si="1115"/>
        <v>0</v>
      </c>
      <c r="Z488" s="62">
        <f t="shared" si="1115"/>
        <v>0</v>
      </c>
      <c r="AA488" s="62">
        <f t="shared" si="1115"/>
        <v>0</v>
      </c>
      <c r="AB488" s="62">
        <f t="shared" si="1115"/>
        <v>0</v>
      </c>
      <c r="AC488" s="62">
        <f t="shared" si="1115"/>
        <v>0</v>
      </c>
      <c r="AD488" s="62">
        <f t="shared" si="1115"/>
        <v>0</v>
      </c>
      <c r="AE488" s="62">
        <f t="shared" si="1115"/>
        <v>0</v>
      </c>
      <c r="AF488" s="62">
        <f t="shared" si="1115"/>
        <v>0</v>
      </c>
      <c r="AG488" s="62">
        <f t="shared" si="1115"/>
        <v>0</v>
      </c>
      <c r="AH488" s="62">
        <f t="shared" si="1115"/>
        <v>0</v>
      </c>
      <c r="AI488" s="62">
        <f t="shared" si="1115"/>
        <v>0</v>
      </c>
      <c r="AJ488" s="62">
        <f t="shared" si="1115"/>
        <v>0</v>
      </c>
      <c r="AK488" s="62">
        <f t="shared" si="1115"/>
        <v>0</v>
      </c>
      <c r="AL488" s="62">
        <f t="shared" si="1115"/>
        <v>0</v>
      </c>
    </row>
    <row r="489" spans="3:38" hidden="1" outlineLevel="1">
      <c r="C489" s="57" t="s">
        <v>204</v>
      </c>
      <c r="D489" s="39" t="str">
        <f>INDEX(Permanent!$B$2:$B$69,MATCH(D491&amp;" "&amp;E491,Permanent!$D$2:$D$69,FALSE)-$Q$30)</f>
        <v>Q1</v>
      </c>
      <c r="E489" s="39">
        <f>INDEX(Permanent!$C$2:$C$69,MATCH(D491&amp;" "&amp;E491,Permanent!$D$2:$D$69,FALSE)-$Q$30)</f>
        <v>2020</v>
      </c>
      <c r="F489" s="47" t="s">
        <v>109</v>
      </c>
      <c r="G489" s="18">
        <f>SUM(H489:AL489)</f>
        <v>1</v>
      </c>
      <c r="H489" s="42">
        <f>IF(H483=$E489,INDEX(Permanent!$E$2:$E$5,MATCH($D489,Permanent!$B$2:$B$5,FALSE)),IF(AND(H483&gt;$E489,K490&gt;0),1,0))</f>
        <v>1</v>
      </c>
      <c r="I489" s="42">
        <f>IF(I483=$E489,INDEX(Permanent!$E$2:$E$5,MATCH($D489,Permanent!$B$2:$B$5,FALSE)),IF(AND(I483&gt;$E489,L490&gt;0),1,0))</f>
        <v>0</v>
      </c>
      <c r="J489" s="42">
        <f>IF(J483=$E489,INDEX(Permanent!$E$2:$E$5,MATCH($D489,Permanent!$B$2:$B$5,FALSE)),IF(AND(J483&gt;$E489,M490&gt;0),1,0))</f>
        <v>0</v>
      </c>
      <c r="K489" s="42">
        <f>IF(K483=$E489,INDEX(Permanent!$E$2:$E$5,MATCH($D489,Permanent!$B$2:$B$5,FALSE)),IF(AND(K483&gt;$E489,N490&gt;0),1,0))</f>
        <v>0</v>
      </c>
      <c r="L489" s="42">
        <f>IF(L483=$E489,INDEX(Permanent!$E$2:$E$5,MATCH($D489,Permanent!$B$2:$B$5,FALSE)),IF(AND(L483&gt;$E489,O490&gt;0),1,0))</f>
        <v>0</v>
      </c>
      <c r="M489" s="42">
        <f>IF(M483=$E489,INDEX(Permanent!$E$2:$E$5,MATCH($D489,Permanent!$B$2:$B$5,FALSE)),IF(AND(M483&gt;$E489,P490&gt;0),1,0))</f>
        <v>0</v>
      </c>
      <c r="N489" s="42">
        <f>IF(N483=$E489,INDEX(Permanent!$E$2:$E$5,MATCH($D489,Permanent!$B$2:$B$5,FALSE)),IF(AND(N483&gt;$E489,Q490&gt;0),1,0))</f>
        <v>0</v>
      </c>
      <c r="O489" s="42">
        <f>IF(O483=$E489,INDEX(Permanent!$E$2:$E$5,MATCH($D489,Permanent!$B$2:$B$5,FALSE)),IF(AND(O483&gt;$E489,R490&gt;0),1,0))</f>
        <v>0</v>
      </c>
      <c r="P489" s="42">
        <f>IF(P483=$E489,INDEX(Permanent!$E$2:$E$5,MATCH($D489,Permanent!$B$2:$B$5,FALSE)),IF(AND(P483&gt;$E489,S490&gt;0),1,0))</f>
        <v>0</v>
      </c>
      <c r="Q489" s="42">
        <f>IF(Q483=$E489,INDEX(Permanent!$E$2:$E$5,MATCH($D489,Permanent!$B$2:$B$5,FALSE)),IF(AND(Q483&gt;$E489,T490&gt;0),1,0))</f>
        <v>0</v>
      </c>
      <c r="R489" s="42">
        <f>IF(R483=$E489,INDEX(Permanent!$E$2:$E$5,MATCH($D489,Permanent!$B$2:$B$5,FALSE)),IF(AND(R483&gt;$E489,U490&gt;0),1,0))</f>
        <v>0</v>
      </c>
      <c r="S489" s="42">
        <f>IF(S483=$E489,INDEX(Permanent!$E$2:$E$5,MATCH($D489,Permanent!$B$2:$B$5,FALSE)),IF(AND(S483&gt;$E489,V490&gt;0),1,0))</f>
        <v>0</v>
      </c>
      <c r="T489" s="42">
        <f>IF(T483=$E489,INDEX(Permanent!$E$2:$E$5,MATCH($D489,Permanent!$B$2:$B$5,FALSE)),IF(AND(T483&gt;$E489,W490&gt;0),1,0))</f>
        <v>0</v>
      </c>
      <c r="U489" s="42">
        <f>IF(U483=$E489,INDEX(Permanent!$E$2:$E$5,MATCH($D489,Permanent!$B$2:$B$5,FALSE)),IF(AND(U483&gt;$E489,X490&gt;0),1,0))</f>
        <v>0</v>
      </c>
      <c r="V489" s="42">
        <f>IF(V483=$E489,INDEX(Permanent!$E$2:$E$5,MATCH($D489,Permanent!$B$2:$B$5,FALSE)),IF(AND(V483&gt;$E489,Y490&gt;0),1,0))</f>
        <v>0</v>
      </c>
      <c r="W489" s="42">
        <f>IF(W483=$E489,INDEX(Permanent!$E$2:$E$5,MATCH($D489,Permanent!$B$2:$B$5,FALSE)),IF(AND(W483&gt;$E489,Z490&gt;0),1,0))</f>
        <v>0</v>
      </c>
      <c r="X489" s="42">
        <f>IF(X483=$E489,INDEX(Permanent!$E$2:$E$5,MATCH($D489,Permanent!$B$2:$B$5,FALSE)),IF(AND(X483&gt;$E489,AA490&gt;0),1,0))</f>
        <v>0</v>
      </c>
      <c r="Y489" s="42">
        <f>IF(Y483=$E489,INDEX(Permanent!$E$2:$E$5,MATCH($D489,Permanent!$B$2:$B$5,FALSE)),IF(AND(Y483&gt;$E489,AB490&gt;0),1,0))</f>
        <v>0</v>
      </c>
      <c r="Z489" s="42">
        <f>IF(Z483=$E489,INDEX(Permanent!$E$2:$E$5,MATCH($D489,Permanent!$B$2:$B$5,FALSE)),IF(AND(Z483&gt;$E489,AC490&gt;0),1,0))</f>
        <v>0</v>
      </c>
      <c r="AA489" s="42">
        <f>IF(AA483=$E489,INDEX(Permanent!$E$2:$E$5,MATCH($D489,Permanent!$B$2:$B$5,FALSE)),IF(AND(AA483&gt;$E489,AD490&gt;0),1,0))</f>
        <v>0</v>
      </c>
      <c r="AB489" s="42">
        <f>IF(AB483=$E489,INDEX(Permanent!$E$2:$E$5,MATCH($D489,Permanent!$B$2:$B$5,FALSE)),IF(AND(AB483&gt;$E489,AE490&gt;0),1,0))</f>
        <v>0</v>
      </c>
      <c r="AC489" s="42">
        <f>IF(AC483=$E489,INDEX(Permanent!$E$2:$E$5,MATCH($D489,Permanent!$B$2:$B$5,FALSE)),IF(AND(AC483&gt;$E489,AF490&gt;0),1,0))</f>
        <v>0</v>
      </c>
      <c r="AD489" s="42">
        <f>IF(AD483=$E489,INDEX(Permanent!$E$2:$E$5,MATCH($D489,Permanent!$B$2:$B$5,FALSE)),IF(AND(AD483&gt;$E489,AG490&gt;0),1,0))</f>
        <v>0</v>
      </c>
      <c r="AE489" s="42">
        <f>IF(AE483=$E489,INDEX(Permanent!$E$2:$E$5,MATCH($D489,Permanent!$B$2:$B$5,FALSE)),IF(AND(AE483&gt;$E489,AH490&gt;0),1,0))</f>
        <v>0</v>
      </c>
      <c r="AF489" s="42">
        <f>IF(AF483=$E489,INDEX(Permanent!$E$2:$E$5,MATCH($D489,Permanent!$B$2:$B$5,FALSE)),IF(AND(AF483&gt;$E489,AI490&gt;0),1,0))</f>
        <v>0</v>
      </c>
      <c r="AG489" s="42">
        <f>IF(AG483=$E489,INDEX(Permanent!$E$2:$E$5,MATCH($D489,Permanent!$B$2:$B$5,FALSE)),IF(AND(AG483&gt;$E489,AJ490&gt;0),1,0))</f>
        <v>0</v>
      </c>
      <c r="AH489" s="42">
        <f>IF(AH483=$E489,INDEX(Permanent!$E$2:$E$5,MATCH($D489,Permanent!$B$2:$B$5,FALSE)),IF(AND(AH483&gt;$E489,AK490&gt;0),1,0))</f>
        <v>0</v>
      </c>
      <c r="AI489" s="42">
        <f>IF(AI483=$E489,INDEX(Permanent!$E$2:$E$5,MATCH($D489,Permanent!$B$2:$B$5,FALSE)),IF(AND(AI483&gt;$E489,AL490&gt;0),1,0))</f>
        <v>0</v>
      </c>
      <c r="AJ489" s="42">
        <f>IF(AJ483=$E489,INDEX(Permanent!$E$2:$E$5,MATCH($D489,Permanent!$B$2:$B$5,FALSE)),IF(AND(AJ483&gt;$E489,AM490&gt;0),1,0))</f>
        <v>0</v>
      </c>
      <c r="AK489" s="42">
        <f>IF(AK483=$E489,INDEX(Permanent!$E$2:$E$5,MATCH($D489,Permanent!$B$2:$B$5,FALSE)),IF(AND(AK483&gt;$E489,AN490&gt;0),1,0))</f>
        <v>0</v>
      </c>
      <c r="AL489" s="42">
        <f>IF(AL483=$E489,INDEX(Permanent!$E$2:$E$5,MATCH($D489,Permanent!$B$2:$B$5,FALSE)),IF(AND(AL483&gt;$E489,AO490&gt;0),1,0))</f>
        <v>0</v>
      </c>
    </row>
    <row r="490" spans="3:38" hidden="1" outlineLevel="1">
      <c r="C490" s="43" t="s">
        <v>195</v>
      </c>
      <c r="D490" s="3"/>
      <c r="E490" s="3"/>
      <c r="F490" s="47" t="s">
        <v>88</v>
      </c>
      <c r="G490" s="18">
        <f>SUM(H490:AL490)</f>
        <v>0</v>
      </c>
      <c r="H490" s="18">
        <f>H493*350/1000</f>
        <v>0</v>
      </c>
      <c r="I490" s="18">
        <f>MIN($Q$45-SUM($H490:H490),I493*350/1000)</f>
        <v>0</v>
      </c>
      <c r="J490" s="18">
        <f>MIN($Q$45-SUM($H490:I490),J493*350/1000)</f>
        <v>0</v>
      </c>
      <c r="K490" s="18">
        <f>MIN($Q$45-SUM($H490:J490),K493*350/1000)</f>
        <v>0</v>
      </c>
      <c r="L490" s="18">
        <f>MIN($Q$45-SUM($H490:K490),L493*350/1000)</f>
        <v>0</v>
      </c>
      <c r="M490" s="18">
        <f>MIN($Q$45-SUM($H490:L490),M493*350/1000)</f>
        <v>0</v>
      </c>
      <c r="N490" s="18">
        <f>MIN($Q$45-SUM($H490:M490),N493*350/1000)</f>
        <v>0</v>
      </c>
      <c r="O490" s="18">
        <f>MIN($Q$45-SUM($H490:N490),O493*350/1000)</f>
        <v>0</v>
      </c>
      <c r="P490" s="18">
        <f>MIN($Q$45-SUM($H490:O490),P493*350/1000)</f>
        <v>0</v>
      </c>
      <c r="Q490" s="18">
        <f>MIN($Q$45-SUM($H490:P490),Q493*350/1000)</f>
        <v>0</v>
      </c>
      <c r="R490" s="18">
        <f>MIN($Q$45-SUM($H490:Q490),R493*350/1000)</f>
        <v>0</v>
      </c>
      <c r="S490" s="18">
        <f>MIN($Q$45-SUM($H490:R490),S493*350/1000)</f>
        <v>0</v>
      </c>
      <c r="T490" s="18">
        <f>MIN($Q$45-SUM($H490:S490),T493*350/1000)</f>
        <v>0</v>
      </c>
      <c r="U490" s="18">
        <f>MIN($Q$45-SUM($H490:T490),U493*350/1000)</f>
        <v>0</v>
      </c>
      <c r="V490" s="18">
        <f>MIN($Q$45-SUM($H490:U490),V493*350/1000)</f>
        <v>0</v>
      </c>
      <c r="W490" s="18">
        <f>MIN($Q$45-SUM($H490:V490),W493*350/1000)</f>
        <v>0</v>
      </c>
      <c r="X490" s="18">
        <f>MIN($Q$45-SUM($H490:W490),X493*350/1000)</f>
        <v>0</v>
      </c>
      <c r="Y490" s="18">
        <f>MIN($Q$45-SUM($H490:X490),Y493*350/1000)</f>
        <v>0</v>
      </c>
      <c r="Z490" s="18">
        <f>MIN($Q$45-SUM($H490:Y490),Z493*350/1000)</f>
        <v>0</v>
      </c>
      <c r="AA490" s="18">
        <f>MIN($Q$45-SUM($H490:Z490),AA493*350/1000)</f>
        <v>0</v>
      </c>
      <c r="AB490" s="18">
        <f>MIN($Q$45-SUM($H490:AA490),AB493*350/1000)</f>
        <v>0</v>
      </c>
      <c r="AC490" s="18">
        <f>MIN($Q$45-SUM($H490:AB490),AC493*350/1000)</f>
        <v>0</v>
      </c>
      <c r="AD490" s="18">
        <f>MIN($Q$45-SUM($H490:AC490),AD493*350/1000)</f>
        <v>0</v>
      </c>
      <c r="AE490" s="18">
        <f>MIN($Q$45-SUM($H490:AD490),AE493*350/1000)</f>
        <v>0</v>
      </c>
      <c r="AF490" s="18">
        <f>MIN($Q$45-SUM($H490:AE490),AF493*350/1000)</f>
        <v>0</v>
      </c>
      <c r="AG490" s="18">
        <f>MIN($Q$45-SUM($H490:AF490),AG493*350/1000)</f>
        <v>0</v>
      </c>
      <c r="AH490" s="18">
        <f>MIN($Q$45-SUM($H490:AG490),AH493*350/1000)</f>
        <v>0</v>
      </c>
      <c r="AI490" s="18">
        <f>MIN($Q$45-SUM($H490:AH490),AI493*350/1000)</f>
        <v>0</v>
      </c>
      <c r="AJ490" s="18">
        <f>MIN($Q$45-SUM($H490:AI490),AJ493*350/1000)</f>
        <v>0</v>
      </c>
      <c r="AK490" s="18">
        <f>MIN($Q$45-SUM($H490:AJ490),AK493*350/1000)</f>
        <v>0</v>
      </c>
      <c r="AL490" s="18">
        <f>MIN($Q$45-SUM($H490:AK490),AL493*350/1000)</f>
        <v>0</v>
      </c>
    </row>
    <row r="491" spans="3:38" hidden="1" outlineLevel="1">
      <c r="C491" s="57" t="s">
        <v>90</v>
      </c>
      <c r="D491" s="39" t="str">
        <f>INDEX(Permanent!$B$2:$B$69,MATCH(D484&amp;" "&amp;E484,Permanent!$D$2:$D$69,FALSE)+$Q$35+ROUND($Q$28/3,0))</f>
        <v>Q1</v>
      </c>
      <c r="E491" s="39">
        <f>INDEX(Permanent!$C$2:$C$69,MATCH(D484&amp;" "&amp;E484,Permanent!$D$2:$D$69,FALSE)+$Q$35+ROUND($Q$28/3,0))</f>
        <v>2020</v>
      </c>
      <c r="F491" s="47" t="s">
        <v>109</v>
      </c>
      <c r="G491" s="42"/>
      <c r="H491" s="42">
        <f>IF(H483=$E491,INDEX(Permanent!$E$2:$E$5,MATCH($D491,Permanent!$B$2:$B$5,FALSE)),IF(H483&gt;$E491,1,0))</f>
        <v>1</v>
      </c>
      <c r="I491" s="42">
        <f>IF(I483=$E491,INDEX(Permanent!$E$2:$E$5,MATCH($D491,Permanent!$B$2:$B$5,FALSE)),IF(I483&gt;$E491,1,0))</f>
        <v>1</v>
      </c>
      <c r="J491" s="42">
        <f>IF(J483=$E491,INDEX(Permanent!$E$2:$E$5,MATCH($D491,Permanent!$B$2:$B$5,FALSE)),IF(J483&gt;$E491,1,0))</f>
        <v>1</v>
      </c>
      <c r="K491" s="42">
        <f>IF(K483=$E491,INDEX(Permanent!$E$2:$E$5,MATCH($D491,Permanent!$B$2:$B$5,FALSE)),IF(K483&gt;$E491,1,0))</f>
        <v>1</v>
      </c>
      <c r="L491" s="42">
        <f>IF(L483=$E491,INDEX(Permanent!$E$2:$E$5,MATCH($D491,Permanent!$B$2:$B$5,FALSE)),IF(L483&gt;$E491,1,0))</f>
        <v>1</v>
      </c>
      <c r="M491" s="42">
        <f>IF(M483=$E491,INDEX(Permanent!$E$2:$E$5,MATCH($D491,Permanent!$B$2:$B$5,FALSE)),IF(M483&gt;$E491,1,0))</f>
        <v>1</v>
      </c>
      <c r="N491" s="42">
        <f>IF(N483=$E491,INDEX(Permanent!$E$2:$E$5,MATCH($D491,Permanent!$B$2:$B$5,FALSE)),IF(N483&gt;$E491,1,0))</f>
        <v>1</v>
      </c>
      <c r="O491" s="42">
        <f>IF(O483=$E491,INDEX(Permanent!$E$2:$E$5,MATCH($D491,Permanent!$B$2:$B$5,FALSE)),IF(O483&gt;$E491,1,0))</f>
        <v>1</v>
      </c>
      <c r="P491" s="42">
        <f>IF(P483=$E491,INDEX(Permanent!$E$2:$E$5,MATCH($D491,Permanent!$B$2:$B$5,FALSE)),IF(P483&gt;$E491,1,0))</f>
        <v>1</v>
      </c>
      <c r="Q491" s="42">
        <f>IF(Q483=$E491,INDEX(Permanent!$E$2:$E$5,MATCH($D491,Permanent!$B$2:$B$5,FALSE)),IF(Q483&gt;$E491,1,0))</f>
        <v>1</v>
      </c>
      <c r="R491" s="42">
        <f>IF(R483=$E491,INDEX(Permanent!$E$2:$E$5,MATCH($D491,Permanent!$B$2:$B$5,FALSE)),IF(R483&gt;$E491,1,0))</f>
        <v>1</v>
      </c>
      <c r="S491" s="42">
        <f>IF(S483=$E491,INDEX(Permanent!$E$2:$E$5,MATCH($D491,Permanent!$B$2:$B$5,FALSE)),IF(S483&gt;$E491,1,0))</f>
        <v>1</v>
      </c>
      <c r="T491" s="42">
        <f>IF(T483=$E491,INDEX(Permanent!$E$2:$E$5,MATCH($D491,Permanent!$B$2:$B$5,FALSE)),IF(T483&gt;$E491,1,0))</f>
        <v>1</v>
      </c>
      <c r="U491" s="42">
        <f>IF(U483=$E491,INDEX(Permanent!$E$2:$E$5,MATCH($D491,Permanent!$B$2:$B$5,FALSE)),IF(U483&gt;$E491,1,0))</f>
        <v>1</v>
      </c>
      <c r="V491" s="42">
        <f>IF(V483=$E491,INDEX(Permanent!$E$2:$E$5,MATCH($D491,Permanent!$B$2:$B$5,FALSE)),IF(V483&gt;$E491,1,0))</f>
        <v>1</v>
      </c>
      <c r="W491" s="42">
        <f>IF(W483=$E491,INDEX(Permanent!$E$2:$E$5,MATCH($D491,Permanent!$B$2:$B$5,FALSE)),IF(W483&gt;$E491,1,0))</f>
        <v>1</v>
      </c>
      <c r="X491" s="42">
        <f>IF(X483=$E491,INDEX(Permanent!$E$2:$E$5,MATCH($D491,Permanent!$B$2:$B$5,FALSE)),IF(X483&gt;$E491,1,0))</f>
        <v>1</v>
      </c>
      <c r="Y491" s="42">
        <f>IF(Y483=$E491,INDEX(Permanent!$E$2:$E$5,MATCH($D491,Permanent!$B$2:$B$5,FALSE)),IF(Y483&gt;$E491,1,0))</f>
        <v>1</v>
      </c>
      <c r="Z491" s="42">
        <f>IF(Z483=$E491,INDEX(Permanent!$E$2:$E$5,MATCH($D491,Permanent!$B$2:$B$5,FALSE)),IF(Z483&gt;$E491,1,0))</f>
        <v>1</v>
      </c>
      <c r="AA491" s="42">
        <f>IF(AA483=$E491,INDEX(Permanent!$E$2:$E$5,MATCH($D491,Permanent!$B$2:$B$5,FALSE)),IF(AA483&gt;$E491,1,0))</f>
        <v>1</v>
      </c>
      <c r="AB491" s="42">
        <f>IF(AB483=$E491,INDEX(Permanent!$E$2:$E$5,MATCH($D491,Permanent!$B$2:$B$5,FALSE)),IF(AB483&gt;$E491,1,0))</f>
        <v>1</v>
      </c>
      <c r="AC491" s="42">
        <f>IF(AC483=$E491,INDEX(Permanent!$E$2:$E$5,MATCH($D491,Permanent!$B$2:$B$5,FALSE)),IF(AC483&gt;$E491,1,0))</f>
        <v>1</v>
      </c>
      <c r="AD491" s="42">
        <f>IF(AD483=$E491,INDEX(Permanent!$E$2:$E$5,MATCH($D491,Permanent!$B$2:$B$5,FALSE)),IF(AD483&gt;$E491,1,0))</f>
        <v>1</v>
      </c>
      <c r="AE491" s="42">
        <f>IF(AE483=$E491,INDEX(Permanent!$E$2:$E$5,MATCH($D491,Permanent!$B$2:$B$5,FALSE)),IF(AE483&gt;$E491,1,0))</f>
        <v>1</v>
      </c>
      <c r="AF491" s="42">
        <f>IF(AF483=$E491,INDEX(Permanent!$E$2:$E$5,MATCH($D491,Permanent!$B$2:$B$5,FALSE)),IF(AF483&gt;$E491,1,0))</f>
        <v>1</v>
      </c>
      <c r="AG491" s="42">
        <f>IF(AG483=$E491,INDEX(Permanent!$E$2:$E$5,MATCH($D491,Permanent!$B$2:$B$5,FALSE)),IF(AG483&gt;$E491,1,0))</f>
        <v>1</v>
      </c>
      <c r="AH491" s="42">
        <f>IF(AH483=$E491,INDEX(Permanent!$E$2:$E$5,MATCH($D491,Permanent!$B$2:$B$5,FALSE)),IF(AH483&gt;$E491,1,0))</f>
        <v>1</v>
      </c>
      <c r="AI491" s="42">
        <f>IF(AI483=$E491,INDEX(Permanent!$E$2:$E$5,MATCH($D491,Permanent!$B$2:$B$5,FALSE)),IF(AI483&gt;$E491,1,0))</f>
        <v>1</v>
      </c>
      <c r="AJ491" s="42">
        <f>IF(AJ483=$E491,INDEX(Permanent!$E$2:$E$5,MATCH($D491,Permanent!$B$2:$B$5,FALSE)),IF(AJ483&gt;$E491,1,0))</f>
        <v>1</v>
      </c>
      <c r="AK491" s="42">
        <f>IF(AK483=$E491,INDEX(Permanent!$E$2:$E$5,MATCH($D491,Permanent!$B$2:$B$5,FALSE)),IF(AK483&gt;$E491,1,0))</f>
        <v>1</v>
      </c>
      <c r="AL491" s="42">
        <f>IF(AL483=$E491,INDEX(Permanent!$E$2:$E$5,MATCH($D491,Permanent!$B$2:$B$5,FALSE)),IF(AL483&gt;$E491,1,0))</f>
        <v>1</v>
      </c>
    </row>
    <row r="492" spans="3:38" hidden="1" outlineLevel="1">
      <c r="C492" s="57" t="s">
        <v>91</v>
      </c>
      <c r="D492" s="39" t="str">
        <f>INDEX(Permanent!$B$2:$B$69,MATCH($D486&amp;" "&amp;$E486,Permanent!$D$2:$D$69,FALSE)+$Q$40)</f>
        <v>Q1</v>
      </c>
      <c r="E492" s="39">
        <f>INDEX(Permanent!$C$2:$C$69,MATCH($D486&amp;" "&amp;$E486,Permanent!$D$2:$D$69,FALSE)+$Q$40)</f>
        <v>2020</v>
      </c>
      <c r="F492" s="47" t="s">
        <v>109</v>
      </c>
      <c r="G492" s="42"/>
      <c r="H492" s="42">
        <f>IF(H483=$E492,INDEX(Permanent!$E$2:$E$5,MATCH($D492,Permanent!$B$2:$B$5,FALSE)),IF(H483&gt;$E492,1,0))</f>
        <v>1</v>
      </c>
      <c r="I492" s="42">
        <f>IF(I483=$E492,INDEX(Permanent!$E$2:$E$5,MATCH($D492,Permanent!$B$2:$B$5,FALSE)),IF(I483&gt;$E492,1,0))</f>
        <v>1</v>
      </c>
      <c r="J492" s="42">
        <f>IF(J483=$E492,INDEX(Permanent!$E$2:$E$5,MATCH($D492,Permanent!$B$2:$B$5,FALSE)),IF(J483&gt;$E492,1,0))</f>
        <v>1</v>
      </c>
      <c r="K492" s="42">
        <f>IF(K483=$E492,INDEX(Permanent!$E$2:$E$5,MATCH($D492,Permanent!$B$2:$B$5,FALSE)),IF(K483&gt;$E492,1,0))</f>
        <v>1</v>
      </c>
      <c r="L492" s="42">
        <f>IF(L483=$E492,INDEX(Permanent!$E$2:$E$5,MATCH($D492,Permanent!$B$2:$B$5,FALSE)),IF(L483&gt;$E492,1,0))</f>
        <v>1</v>
      </c>
      <c r="M492" s="42">
        <f>IF(M483=$E492,INDEX(Permanent!$E$2:$E$5,MATCH($D492,Permanent!$B$2:$B$5,FALSE)),IF(M483&gt;$E492,1,0))</f>
        <v>1</v>
      </c>
      <c r="N492" s="42">
        <f>IF(N483=$E492,INDEX(Permanent!$E$2:$E$5,MATCH($D492,Permanent!$B$2:$B$5,FALSE)),IF(N483&gt;$E492,1,0))</f>
        <v>1</v>
      </c>
      <c r="O492" s="42">
        <f>IF(O483=$E492,INDEX(Permanent!$E$2:$E$5,MATCH($D492,Permanent!$B$2:$B$5,FALSE)),IF(O483&gt;$E492,1,0))</f>
        <v>1</v>
      </c>
      <c r="P492" s="42">
        <f>IF(P483=$E492,INDEX(Permanent!$E$2:$E$5,MATCH($D492,Permanent!$B$2:$B$5,FALSE)),IF(P483&gt;$E492,1,0))</f>
        <v>1</v>
      </c>
      <c r="Q492" s="42">
        <f>IF(Q483=$E492,INDEX(Permanent!$E$2:$E$5,MATCH($D492,Permanent!$B$2:$B$5,FALSE)),IF(Q483&gt;$E492,1,0))</f>
        <v>1</v>
      </c>
      <c r="R492" s="42">
        <f>IF(R483=$E492,INDEX(Permanent!$E$2:$E$5,MATCH($D492,Permanent!$B$2:$B$5,FALSE)),IF(R483&gt;$E492,1,0))</f>
        <v>1</v>
      </c>
      <c r="S492" s="42">
        <f>IF(S483=$E492,INDEX(Permanent!$E$2:$E$5,MATCH($D492,Permanent!$B$2:$B$5,FALSE)),IF(S483&gt;$E492,1,0))</f>
        <v>1</v>
      </c>
      <c r="T492" s="42">
        <f>IF(T483=$E492,INDEX(Permanent!$E$2:$E$5,MATCH($D492,Permanent!$B$2:$B$5,FALSE)),IF(T483&gt;$E492,1,0))</f>
        <v>1</v>
      </c>
      <c r="U492" s="42">
        <f>IF(U483=$E492,INDEX(Permanent!$E$2:$E$5,MATCH($D492,Permanent!$B$2:$B$5,FALSE)),IF(U483&gt;$E492,1,0))</f>
        <v>1</v>
      </c>
      <c r="V492" s="42">
        <f>IF(V483=$E492,INDEX(Permanent!$E$2:$E$5,MATCH($D492,Permanent!$B$2:$B$5,FALSE)),IF(V483&gt;$E492,1,0))</f>
        <v>1</v>
      </c>
      <c r="W492" s="42">
        <f>IF(W483=$E492,INDEX(Permanent!$E$2:$E$5,MATCH($D492,Permanent!$B$2:$B$5,FALSE)),IF(W483&gt;$E492,1,0))</f>
        <v>1</v>
      </c>
      <c r="X492" s="42">
        <f>IF(X483=$E492,INDEX(Permanent!$E$2:$E$5,MATCH($D492,Permanent!$B$2:$B$5,FALSE)),IF(X483&gt;$E492,1,0))</f>
        <v>1</v>
      </c>
      <c r="Y492" s="42">
        <f>IF(Y483=$E492,INDEX(Permanent!$E$2:$E$5,MATCH($D492,Permanent!$B$2:$B$5,FALSE)),IF(Y483&gt;$E492,1,0))</f>
        <v>1</v>
      </c>
      <c r="Z492" s="42">
        <f>IF(Z483=$E492,INDEX(Permanent!$E$2:$E$5,MATCH($D492,Permanent!$B$2:$B$5,FALSE)),IF(Z483&gt;$E492,1,0))</f>
        <v>1</v>
      </c>
      <c r="AA492" s="42">
        <f>IF(AA483=$E492,INDEX(Permanent!$E$2:$E$5,MATCH($D492,Permanent!$B$2:$B$5,FALSE)),IF(AA483&gt;$E492,1,0))</f>
        <v>1</v>
      </c>
      <c r="AB492" s="42">
        <f>IF(AB483=$E492,INDEX(Permanent!$E$2:$E$5,MATCH($D492,Permanent!$B$2:$B$5,FALSE)),IF(AB483&gt;$E492,1,0))</f>
        <v>1</v>
      </c>
      <c r="AC492" s="42">
        <f>IF(AC483=$E492,INDEX(Permanent!$E$2:$E$5,MATCH($D492,Permanent!$B$2:$B$5,FALSE)),IF(AC483&gt;$E492,1,0))</f>
        <v>1</v>
      </c>
      <c r="AD492" s="42">
        <f>IF(AD483=$E492,INDEX(Permanent!$E$2:$E$5,MATCH($D492,Permanent!$B$2:$B$5,FALSE)),IF(AD483&gt;$E492,1,0))</f>
        <v>1</v>
      </c>
      <c r="AE492" s="42">
        <f>IF(AE483=$E492,INDEX(Permanent!$E$2:$E$5,MATCH($D492,Permanent!$B$2:$B$5,FALSE)),IF(AE483&gt;$E492,1,0))</f>
        <v>1</v>
      </c>
      <c r="AF492" s="42">
        <f>IF(AF483=$E492,INDEX(Permanent!$E$2:$E$5,MATCH($D492,Permanent!$B$2:$B$5,FALSE)),IF(AF483&gt;$E492,1,0))</f>
        <v>1</v>
      </c>
      <c r="AG492" s="42">
        <f>IF(AG483=$E492,INDEX(Permanent!$E$2:$E$5,MATCH($D492,Permanent!$B$2:$B$5,FALSE)),IF(AG483&gt;$E492,1,0))</f>
        <v>1</v>
      </c>
      <c r="AH492" s="42">
        <f>IF(AH483=$E492,INDEX(Permanent!$E$2:$E$5,MATCH($D492,Permanent!$B$2:$B$5,FALSE)),IF(AH483&gt;$E492,1,0))</f>
        <v>1</v>
      </c>
      <c r="AI492" s="42">
        <f>IF(AI483=$E492,INDEX(Permanent!$E$2:$E$5,MATCH($D492,Permanent!$B$2:$B$5,FALSE)),IF(AI483&gt;$E492,1,0))</f>
        <v>1</v>
      </c>
      <c r="AJ492" s="42">
        <f>IF(AJ483=$E492,INDEX(Permanent!$E$2:$E$5,MATCH($D492,Permanent!$B$2:$B$5,FALSE)),IF(AJ483&gt;$E492,1,0))</f>
        <v>1</v>
      </c>
      <c r="AK492" s="42">
        <f>IF(AK483=$E492,INDEX(Permanent!$E$2:$E$5,MATCH($D492,Permanent!$B$2:$B$5,FALSE)),IF(AK483&gt;$E492,1,0))</f>
        <v>1</v>
      </c>
      <c r="AL492" s="42">
        <f>IF(AL483=$E492,INDEX(Permanent!$E$2:$E$5,MATCH($D492,Permanent!$B$2:$B$5,FALSE)),IF(AL483&gt;$E492,1,0))</f>
        <v>1</v>
      </c>
    </row>
    <row r="493" spans="3:38" hidden="1" outlineLevel="1">
      <c r="C493" s="57" t="s">
        <v>193</v>
      </c>
      <c r="D493" s="3"/>
      <c r="E493" s="3"/>
      <c r="F493" s="47" t="s">
        <v>27</v>
      </c>
      <c r="G493" s="42"/>
      <c r="H493" s="18">
        <f t="shared" ref="H493:AL493" si="1116">IF(H492=1,$Q$44,IF(H492&gt;0,H492*$Q$44+(1-H492)*$Q$43,IF(H491&gt;0,H491*$Q$43,0)))/(1+$Q$49)</f>
        <v>0</v>
      </c>
      <c r="I493" s="18">
        <f t="shared" si="1116"/>
        <v>0</v>
      </c>
      <c r="J493" s="18">
        <f t="shared" si="1116"/>
        <v>0</v>
      </c>
      <c r="K493" s="18">
        <f t="shared" si="1116"/>
        <v>0</v>
      </c>
      <c r="L493" s="18">
        <f t="shared" si="1116"/>
        <v>0</v>
      </c>
      <c r="M493" s="18">
        <f t="shared" si="1116"/>
        <v>0</v>
      </c>
      <c r="N493" s="18">
        <f t="shared" si="1116"/>
        <v>0</v>
      </c>
      <c r="O493" s="18">
        <f t="shared" si="1116"/>
        <v>0</v>
      </c>
      <c r="P493" s="18">
        <f t="shared" si="1116"/>
        <v>0</v>
      </c>
      <c r="Q493" s="18">
        <f t="shared" si="1116"/>
        <v>0</v>
      </c>
      <c r="R493" s="18">
        <f t="shared" si="1116"/>
        <v>0</v>
      </c>
      <c r="S493" s="18">
        <f t="shared" si="1116"/>
        <v>0</v>
      </c>
      <c r="T493" s="18">
        <f t="shared" si="1116"/>
        <v>0</v>
      </c>
      <c r="U493" s="18">
        <f t="shared" si="1116"/>
        <v>0</v>
      </c>
      <c r="V493" s="18">
        <f t="shared" si="1116"/>
        <v>0</v>
      </c>
      <c r="W493" s="18">
        <f t="shared" si="1116"/>
        <v>0</v>
      </c>
      <c r="X493" s="18">
        <f t="shared" si="1116"/>
        <v>0</v>
      </c>
      <c r="Y493" s="18">
        <f t="shared" si="1116"/>
        <v>0</v>
      </c>
      <c r="Z493" s="18">
        <f t="shared" si="1116"/>
        <v>0</v>
      </c>
      <c r="AA493" s="18">
        <f t="shared" si="1116"/>
        <v>0</v>
      </c>
      <c r="AB493" s="18">
        <f t="shared" si="1116"/>
        <v>0</v>
      </c>
      <c r="AC493" s="18">
        <f t="shared" si="1116"/>
        <v>0</v>
      </c>
      <c r="AD493" s="18">
        <f t="shared" si="1116"/>
        <v>0</v>
      </c>
      <c r="AE493" s="18">
        <f t="shared" si="1116"/>
        <v>0</v>
      </c>
      <c r="AF493" s="18">
        <f t="shared" si="1116"/>
        <v>0</v>
      </c>
      <c r="AG493" s="18">
        <f t="shared" si="1116"/>
        <v>0</v>
      </c>
      <c r="AH493" s="18">
        <f t="shared" si="1116"/>
        <v>0</v>
      </c>
      <c r="AI493" s="18">
        <f t="shared" si="1116"/>
        <v>0</v>
      </c>
      <c r="AJ493" s="18">
        <f t="shared" si="1116"/>
        <v>0</v>
      </c>
      <c r="AK493" s="18">
        <f t="shared" si="1116"/>
        <v>0</v>
      </c>
      <c r="AL493" s="18">
        <f t="shared" si="1116"/>
        <v>0</v>
      </c>
    </row>
    <row r="494" spans="3:38" hidden="1" outlineLevel="1">
      <c r="C494" s="57" t="s">
        <v>194</v>
      </c>
      <c r="D494" s="3"/>
      <c r="E494" s="3"/>
      <c r="F494" s="47" t="s">
        <v>27</v>
      </c>
      <c r="G494" s="42"/>
      <c r="H494" s="18">
        <f t="shared" ref="H494:AL494" si="1117">IF(H492=1,$Q$44,IF(H492&gt;0,H492*$Q$44+(1-H492)*$Q$43,IF(H491&gt;0,H491*$Q$43,0)))</f>
        <v>0</v>
      </c>
      <c r="I494" s="18">
        <f t="shared" si="1117"/>
        <v>0</v>
      </c>
      <c r="J494" s="18">
        <f t="shared" si="1117"/>
        <v>0</v>
      </c>
      <c r="K494" s="18">
        <f t="shared" si="1117"/>
        <v>0</v>
      </c>
      <c r="L494" s="18">
        <f t="shared" si="1117"/>
        <v>0</v>
      </c>
      <c r="M494" s="18">
        <f t="shared" si="1117"/>
        <v>0</v>
      </c>
      <c r="N494" s="18">
        <f t="shared" si="1117"/>
        <v>0</v>
      </c>
      <c r="O494" s="18">
        <f t="shared" si="1117"/>
        <v>0</v>
      </c>
      <c r="P494" s="18">
        <f t="shared" si="1117"/>
        <v>0</v>
      </c>
      <c r="Q494" s="18">
        <f t="shared" si="1117"/>
        <v>0</v>
      </c>
      <c r="R494" s="18">
        <f t="shared" si="1117"/>
        <v>0</v>
      </c>
      <c r="S494" s="18">
        <f t="shared" si="1117"/>
        <v>0</v>
      </c>
      <c r="T494" s="18">
        <f t="shared" si="1117"/>
        <v>0</v>
      </c>
      <c r="U494" s="18">
        <f t="shared" si="1117"/>
        <v>0</v>
      </c>
      <c r="V494" s="18">
        <f t="shared" si="1117"/>
        <v>0</v>
      </c>
      <c r="W494" s="18">
        <f t="shared" si="1117"/>
        <v>0</v>
      </c>
      <c r="X494" s="18">
        <f t="shared" si="1117"/>
        <v>0</v>
      </c>
      <c r="Y494" s="18">
        <f t="shared" si="1117"/>
        <v>0</v>
      </c>
      <c r="Z494" s="18">
        <f t="shared" si="1117"/>
        <v>0</v>
      </c>
      <c r="AA494" s="18">
        <f t="shared" si="1117"/>
        <v>0</v>
      </c>
      <c r="AB494" s="18">
        <f t="shared" si="1117"/>
        <v>0</v>
      </c>
      <c r="AC494" s="18">
        <f t="shared" si="1117"/>
        <v>0</v>
      </c>
      <c r="AD494" s="18">
        <f t="shared" si="1117"/>
        <v>0</v>
      </c>
      <c r="AE494" s="18">
        <f t="shared" si="1117"/>
        <v>0</v>
      </c>
      <c r="AF494" s="18">
        <f t="shared" si="1117"/>
        <v>0</v>
      </c>
      <c r="AG494" s="18">
        <f t="shared" si="1117"/>
        <v>0</v>
      </c>
      <c r="AH494" s="18">
        <f t="shared" si="1117"/>
        <v>0</v>
      </c>
      <c r="AI494" s="18">
        <f t="shared" si="1117"/>
        <v>0</v>
      </c>
      <c r="AJ494" s="18">
        <f t="shared" si="1117"/>
        <v>0</v>
      </c>
      <c r="AK494" s="18">
        <f t="shared" si="1117"/>
        <v>0</v>
      </c>
      <c r="AL494" s="18">
        <f t="shared" si="1117"/>
        <v>0</v>
      </c>
    </row>
    <row r="495" spans="3:38" hidden="1" outlineLevel="1">
      <c r="C495" s="43" t="s">
        <v>192</v>
      </c>
      <c r="D495" s="3"/>
      <c r="E495" s="3"/>
      <c r="F495" s="47" t="s">
        <v>88</v>
      </c>
      <c r="G495" s="18">
        <f>SUM(H495:AL495)</f>
        <v>0</v>
      </c>
      <c r="H495" s="18">
        <f t="shared" ref="H495:AL495" si="1118">H490*$Q$49</f>
        <v>0</v>
      </c>
      <c r="I495" s="18">
        <f t="shared" si="1118"/>
        <v>0</v>
      </c>
      <c r="J495" s="18">
        <f t="shared" si="1118"/>
        <v>0</v>
      </c>
      <c r="K495" s="18">
        <f t="shared" si="1118"/>
        <v>0</v>
      </c>
      <c r="L495" s="18">
        <f t="shared" si="1118"/>
        <v>0</v>
      </c>
      <c r="M495" s="18">
        <f t="shared" si="1118"/>
        <v>0</v>
      </c>
      <c r="N495" s="18">
        <f t="shared" si="1118"/>
        <v>0</v>
      </c>
      <c r="O495" s="18">
        <f t="shared" si="1118"/>
        <v>0</v>
      </c>
      <c r="P495" s="18">
        <f t="shared" si="1118"/>
        <v>0</v>
      </c>
      <c r="Q495" s="18">
        <f t="shared" si="1118"/>
        <v>0</v>
      </c>
      <c r="R495" s="18">
        <f t="shared" si="1118"/>
        <v>0</v>
      </c>
      <c r="S495" s="18">
        <f t="shared" si="1118"/>
        <v>0</v>
      </c>
      <c r="T495" s="18">
        <f t="shared" si="1118"/>
        <v>0</v>
      </c>
      <c r="U495" s="18">
        <f t="shared" si="1118"/>
        <v>0</v>
      </c>
      <c r="V495" s="18">
        <f t="shared" si="1118"/>
        <v>0</v>
      </c>
      <c r="W495" s="18">
        <f t="shared" si="1118"/>
        <v>0</v>
      </c>
      <c r="X495" s="18">
        <f t="shared" si="1118"/>
        <v>0</v>
      </c>
      <c r="Y495" s="18">
        <f t="shared" si="1118"/>
        <v>0</v>
      </c>
      <c r="Z495" s="18">
        <f t="shared" si="1118"/>
        <v>0</v>
      </c>
      <c r="AA495" s="18">
        <f t="shared" si="1118"/>
        <v>0</v>
      </c>
      <c r="AB495" s="18">
        <f t="shared" si="1118"/>
        <v>0</v>
      </c>
      <c r="AC495" s="18">
        <f t="shared" si="1118"/>
        <v>0</v>
      </c>
      <c r="AD495" s="18">
        <f t="shared" si="1118"/>
        <v>0</v>
      </c>
      <c r="AE495" s="18">
        <f t="shared" si="1118"/>
        <v>0</v>
      </c>
      <c r="AF495" s="18">
        <f t="shared" si="1118"/>
        <v>0</v>
      </c>
      <c r="AG495" s="18">
        <f t="shared" si="1118"/>
        <v>0</v>
      </c>
      <c r="AH495" s="18">
        <f t="shared" si="1118"/>
        <v>0</v>
      </c>
      <c r="AI495" s="18">
        <f t="shared" si="1118"/>
        <v>0</v>
      </c>
      <c r="AJ495" s="18">
        <f t="shared" si="1118"/>
        <v>0</v>
      </c>
      <c r="AK495" s="18">
        <f t="shared" si="1118"/>
        <v>0</v>
      </c>
      <c r="AL495" s="18">
        <f t="shared" si="1118"/>
        <v>0</v>
      </c>
    </row>
    <row r="496" spans="3:38" hidden="1" outlineLevel="1">
      <c r="C496" s="43" t="s">
        <v>196</v>
      </c>
      <c r="D496" s="3"/>
      <c r="E496" s="3"/>
      <c r="F496" s="47" t="s">
        <v>28</v>
      </c>
      <c r="G496" s="42" t="e">
        <f>SUMPRODUCT(H490:AL490,H496:AL496)/G490</f>
        <v>#DIV/0!</v>
      </c>
      <c r="H496" s="42">
        <f t="shared" ref="H496:AL496" si="1119">IF(H490=0,0,$Q$47)</f>
        <v>0</v>
      </c>
      <c r="I496" s="42">
        <f t="shared" si="1119"/>
        <v>0</v>
      </c>
      <c r="J496" s="42">
        <f t="shared" si="1119"/>
        <v>0</v>
      </c>
      <c r="K496" s="42">
        <f t="shared" si="1119"/>
        <v>0</v>
      </c>
      <c r="L496" s="42">
        <f t="shared" si="1119"/>
        <v>0</v>
      </c>
      <c r="M496" s="42">
        <f t="shared" si="1119"/>
        <v>0</v>
      </c>
      <c r="N496" s="42">
        <f t="shared" si="1119"/>
        <v>0</v>
      </c>
      <c r="O496" s="42">
        <f t="shared" si="1119"/>
        <v>0</v>
      </c>
      <c r="P496" s="42">
        <f t="shared" si="1119"/>
        <v>0</v>
      </c>
      <c r="Q496" s="42">
        <f t="shared" si="1119"/>
        <v>0</v>
      </c>
      <c r="R496" s="42">
        <f t="shared" si="1119"/>
        <v>0</v>
      </c>
      <c r="S496" s="42">
        <f t="shared" si="1119"/>
        <v>0</v>
      </c>
      <c r="T496" s="42">
        <f t="shared" si="1119"/>
        <v>0</v>
      </c>
      <c r="U496" s="42">
        <f t="shared" si="1119"/>
        <v>0</v>
      </c>
      <c r="V496" s="42">
        <f t="shared" si="1119"/>
        <v>0</v>
      </c>
      <c r="W496" s="42">
        <f t="shared" si="1119"/>
        <v>0</v>
      </c>
      <c r="X496" s="42">
        <f t="shared" si="1119"/>
        <v>0</v>
      </c>
      <c r="Y496" s="42">
        <f t="shared" si="1119"/>
        <v>0</v>
      </c>
      <c r="Z496" s="42">
        <f t="shared" si="1119"/>
        <v>0</v>
      </c>
      <c r="AA496" s="42">
        <f t="shared" si="1119"/>
        <v>0</v>
      </c>
      <c r="AB496" s="42">
        <f t="shared" si="1119"/>
        <v>0</v>
      </c>
      <c r="AC496" s="42">
        <f t="shared" si="1119"/>
        <v>0</v>
      </c>
      <c r="AD496" s="42">
        <f t="shared" si="1119"/>
        <v>0</v>
      </c>
      <c r="AE496" s="42">
        <f t="shared" si="1119"/>
        <v>0</v>
      </c>
      <c r="AF496" s="42">
        <f t="shared" si="1119"/>
        <v>0</v>
      </c>
      <c r="AG496" s="42">
        <f t="shared" si="1119"/>
        <v>0</v>
      </c>
      <c r="AH496" s="42">
        <f t="shared" si="1119"/>
        <v>0</v>
      </c>
      <c r="AI496" s="42">
        <f t="shared" si="1119"/>
        <v>0</v>
      </c>
      <c r="AJ496" s="42">
        <f t="shared" si="1119"/>
        <v>0</v>
      </c>
      <c r="AK496" s="42">
        <f t="shared" si="1119"/>
        <v>0</v>
      </c>
      <c r="AL496" s="42">
        <f t="shared" si="1119"/>
        <v>0</v>
      </c>
    </row>
    <row r="497" spans="3:38" hidden="1" outlineLevel="1">
      <c r="C497" s="43" t="s">
        <v>197</v>
      </c>
      <c r="D497" s="3"/>
      <c r="E497" s="3"/>
      <c r="F497" s="47" t="s">
        <v>28</v>
      </c>
      <c r="G497" s="42" t="e">
        <f>SUMPRODUCT(H495:AL495,H497:AL497)/G495</f>
        <v>#DIV/0!</v>
      </c>
      <c r="H497" s="42">
        <f t="shared" ref="H497:AL497" si="1120">IF(H495=0,0,$Q$50)</f>
        <v>0</v>
      </c>
      <c r="I497" s="42">
        <f t="shared" si="1120"/>
        <v>0</v>
      </c>
      <c r="J497" s="42">
        <f t="shared" si="1120"/>
        <v>0</v>
      </c>
      <c r="K497" s="42">
        <f t="shared" si="1120"/>
        <v>0</v>
      </c>
      <c r="L497" s="42">
        <f t="shared" si="1120"/>
        <v>0</v>
      </c>
      <c r="M497" s="42">
        <f t="shared" si="1120"/>
        <v>0</v>
      </c>
      <c r="N497" s="42">
        <f t="shared" si="1120"/>
        <v>0</v>
      </c>
      <c r="O497" s="42">
        <f t="shared" si="1120"/>
        <v>0</v>
      </c>
      <c r="P497" s="42">
        <f t="shared" si="1120"/>
        <v>0</v>
      </c>
      <c r="Q497" s="42">
        <f t="shared" si="1120"/>
        <v>0</v>
      </c>
      <c r="R497" s="42">
        <f t="shared" si="1120"/>
        <v>0</v>
      </c>
      <c r="S497" s="42">
        <f t="shared" si="1120"/>
        <v>0</v>
      </c>
      <c r="T497" s="42">
        <f t="shared" si="1120"/>
        <v>0</v>
      </c>
      <c r="U497" s="42">
        <f t="shared" si="1120"/>
        <v>0</v>
      </c>
      <c r="V497" s="42">
        <f t="shared" si="1120"/>
        <v>0</v>
      </c>
      <c r="W497" s="42">
        <f t="shared" si="1120"/>
        <v>0</v>
      </c>
      <c r="X497" s="42">
        <f t="shared" si="1120"/>
        <v>0</v>
      </c>
      <c r="Y497" s="42">
        <f t="shared" si="1120"/>
        <v>0</v>
      </c>
      <c r="Z497" s="42">
        <f t="shared" si="1120"/>
        <v>0</v>
      </c>
      <c r="AA497" s="42">
        <f t="shared" si="1120"/>
        <v>0</v>
      </c>
      <c r="AB497" s="42">
        <f t="shared" si="1120"/>
        <v>0</v>
      </c>
      <c r="AC497" s="42">
        <f t="shared" si="1120"/>
        <v>0</v>
      </c>
      <c r="AD497" s="42">
        <f t="shared" si="1120"/>
        <v>0</v>
      </c>
      <c r="AE497" s="42">
        <f t="shared" si="1120"/>
        <v>0</v>
      </c>
      <c r="AF497" s="42">
        <f t="shared" si="1120"/>
        <v>0</v>
      </c>
      <c r="AG497" s="42">
        <f t="shared" si="1120"/>
        <v>0</v>
      </c>
      <c r="AH497" s="42">
        <f t="shared" si="1120"/>
        <v>0</v>
      </c>
      <c r="AI497" s="42">
        <f t="shared" si="1120"/>
        <v>0</v>
      </c>
      <c r="AJ497" s="42">
        <f t="shared" si="1120"/>
        <v>0</v>
      </c>
      <c r="AK497" s="42">
        <f t="shared" si="1120"/>
        <v>0</v>
      </c>
      <c r="AL497" s="42">
        <f t="shared" si="1120"/>
        <v>0</v>
      </c>
    </row>
    <row r="498" spans="3:38" hidden="1" outlineLevel="1">
      <c r="C498" s="43" t="s">
        <v>96</v>
      </c>
      <c r="D498" s="3"/>
      <c r="E498" s="3"/>
      <c r="F498" s="47" t="s">
        <v>95</v>
      </c>
      <c r="G498" s="18">
        <f>SUM(H498:AL498)</f>
        <v>0</v>
      </c>
      <c r="H498" s="18">
        <f>H490*H496+H495*H497</f>
        <v>0</v>
      </c>
      <c r="I498" s="18">
        <f t="shared" ref="I498" si="1121">I490*I496+I495*I497</f>
        <v>0</v>
      </c>
      <c r="J498" s="18">
        <f t="shared" ref="J498" si="1122">J490*J496+J495*J497</f>
        <v>0</v>
      </c>
      <c r="K498" s="18">
        <f t="shared" ref="K498" si="1123">K490*K496+K495*K497</f>
        <v>0</v>
      </c>
      <c r="L498" s="18">
        <f t="shared" ref="L498" si="1124">L490*L496+L495*L497</f>
        <v>0</v>
      </c>
      <c r="M498" s="18">
        <f t="shared" ref="M498" si="1125">M490*M496+M495*M497</f>
        <v>0</v>
      </c>
      <c r="N498" s="18">
        <f t="shared" ref="N498" si="1126">N490*N496+N495*N497</f>
        <v>0</v>
      </c>
      <c r="O498" s="18">
        <f t="shared" ref="O498" si="1127">O490*O496+O495*O497</f>
        <v>0</v>
      </c>
      <c r="P498" s="18">
        <f t="shared" ref="P498" si="1128">P490*P496+P495*P497</f>
        <v>0</v>
      </c>
      <c r="Q498" s="18">
        <f t="shared" ref="Q498" si="1129">Q490*Q496+Q495*Q497</f>
        <v>0</v>
      </c>
      <c r="R498" s="18">
        <f t="shared" ref="R498" si="1130">R490*R496+R495*R497</f>
        <v>0</v>
      </c>
      <c r="S498" s="18">
        <f t="shared" ref="S498" si="1131">S490*S496+S495*S497</f>
        <v>0</v>
      </c>
      <c r="T498" s="18">
        <f t="shared" ref="T498" si="1132">T490*T496+T495*T497</f>
        <v>0</v>
      </c>
      <c r="U498" s="18">
        <f t="shared" ref="U498" si="1133">U490*U496+U495*U497</f>
        <v>0</v>
      </c>
      <c r="V498" s="18">
        <f t="shared" ref="V498" si="1134">V490*V496+V495*V497</f>
        <v>0</v>
      </c>
      <c r="W498" s="18">
        <f t="shared" ref="W498" si="1135">W490*W496+W495*W497</f>
        <v>0</v>
      </c>
      <c r="X498" s="18">
        <f t="shared" ref="X498" si="1136">X490*X496+X495*X497</f>
        <v>0</v>
      </c>
      <c r="Y498" s="18">
        <f t="shared" ref="Y498" si="1137">Y490*Y496+Y495*Y497</f>
        <v>0</v>
      </c>
      <c r="Z498" s="18">
        <f t="shared" ref="Z498" si="1138">Z490*Z496+Z495*Z497</f>
        <v>0</v>
      </c>
      <c r="AA498" s="18">
        <f t="shared" ref="AA498" si="1139">AA490*AA496+AA495*AA497</f>
        <v>0</v>
      </c>
      <c r="AB498" s="18">
        <f t="shared" ref="AB498" si="1140">AB490*AB496+AB495*AB497</f>
        <v>0</v>
      </c>
      <c r="AC498" s="18">
        <f t="shared" ref="AC498" si="1141">AC490*AC496+AC495*AC497</f>
        <v>0</v>
      </c>
      <c r="AD498" s="18">
        <f t="shared" ref="AD498" si="1142">AD490*AD496+AD495*AD497</f>
        <v>0</v>
      </c>
      <c r="AE498" s="18">
        <f t="shared" ref="AE498" si="1143">AE490*AE496+AE495*AE497</f>
        <v>0</v>
      </c>
      <c r="AF498" s="18">
        <f t="shared" ref="AF498" si="1144">AF490*AF496+AF495*AF497</f>
        <v>0</v>
      </c>
      <c r="AG498" s="18">
        <f t="shared" ref="AG498" si="1145">AG490*AG496+AG495*AG497</f>
        <v>0</v>
      </c>
      <c r="AH498" s="18">
        <f t="shared" ref="AH498" si="1146">AH490*AH496+AH495*AH497</f>
        <v>0</v>
      </c>
      <c r="AI498" s="18">
        <f t="shared" ref="AI498" si="1147">AI490*AI496+AI495*AI497</f>
        <v>0</v>
      </c>
      <c r="AJ498" s="18">
        <f t="shared" ref="AJ498" si="1148">AJ490*AJ496+AJ495*AJ497</f>
        <v>0</v>
      </c>
      <c r="AK498" s="18">
        <f t="shared" ref="AK498" si="1149">AK490*AK496+AK495*AK497</f>
        <v>0</v>
      </c>
      <c r="AL498" s="18">
        <f t="shared" ref="AL498" si="1150">AL490*AL496+AL495*AL497</f>
        <v>0</v>
      </c>
    </row>
    <row r="499" spans="3:38" hidden="1" outlineLevel="1">
      <c r="C499" s="43" t="s">
        <v>103</v>
      </c>
      <c r="D499" s="63"/>
      <c r="E499" s="3"/>
      <c r="F499" s="47" t="s">
        <v>88</v>
      </c>
      <c r="G499" s="18">
        <f>SUM(H499:AL499)</f>
        <v>0</v>
      </c>
      <c r="H499" s="18">
        <f>H490</f>
        <v>0</v>
      </c>
      <c r="I499" s="18">
        <f>I490</f>
        <v>0</v>
      </c>
      <c r="J499" s="18">
        <f t="shared" ref="J499:AL499" si="1151">J490</f>
        <v>0</v>
      </c>
      <c r="K499" s="18">
        <f t="shared" si="1151"/>
        <v>0</v>
      </c>
      <c r="L499" s="18">
        <f t="shared" si="1151"/>
        <v>0</v>
      </c>
      <c r="M499" s="18">
        <f t="shared" si="1151"/>
        <v>0</v>
      </c>
      <c r="N499" s="18">
        <f t="shared" si="1151"/>
        <v>0</v>
      </c>
      <c r="O499" s="18">
        <f t="shared" si="1151"/>
        <v>0</v>
      </c>
      <c r="P499" s="18">
        <f t="shared" si="1151"/>
        <v>0</v>
      </c>
      <c r="Q499" s="18">
        <f t="shared" si="1151"/>
        <v>0</v>
      </c>
      <c r="R499" s="18">
        <f t="shared" si="1151"/>
        <v>0</v>
      </c>
      <c r="S499" s="18">
        <f t="shared" si="1151"/>
        <v>0</v>
      </c>
      <c r="T499" s="18">
        <f t="shared" si="1151"/>
        <v>0</v>
      </c>
      <c r="U499" s="18">
        <f t="shared" si="1151"/>
        <v>0</v>
      </c>
      <c r="V499" s="18">
        <f t="shared" si="1151"/>
        <v>0</v>
      </c>
      <c r="W499" s="18">
        <f t="shared" si="1151"/>
        <v>0</v>
      </c>
      <c r="X499" s="18">
        <f t="shared" si="1151"/>
        <v>0</v>
      </c>
      <c r="Y499" s="18">
        <f t="shared" si="1151"/>
        <v>0</v>
      </c>
      <c r="Z499" s="18">
        <f t="shared" si="1151"/>
        <v>0</v>
      </c>
      <c r="AA499" s="18">
        <f t="shared" si="1151"/>
        <v>0</v>
      </c>
      <c r="AB499" s="18">
        <f t="shared" si="1151"/>
        <v>0</v>
      </c>
      <c r="AC499" s="18">
        <f t="shared" si="1151"/>
        <v>0</v>
      </c>
      <c r="AD499" s="18">
        <f t="shared" si="1151"/>
        <v>0</v>
      </c>
      <c r="AE499" s="18">
        <f t="shared" si="1151"/>
        <v>0</v>
      </c>
      <c r="AF499" s="18">
        <f t="shared" si="1151"/>
        <v>0</v>
      </c>
      <c r="AG499" s="18">
        <f t="shared" si="1151"/>
        <v>0</v>
      </c>
      <c r="AH499" s="18">
        <f t="shared" si="1151"/>
        <v>0</v>
      </c>
      <c r="AI499" s="18">
        <f t="shared" si="1151"/>
        <v>0</v>
      </c>
      <c r="AJ499" s="18">
        <f t="shared" si="1151"/>
        <v>0</v>
      </c>
      <c r="AK499" s="18">
        <f t="shared" si="1151"/>
        <v>0</v>
      </c>
      <c r="AL499" s="18">
        <f t="shared" si="1151"/>
        <v>0</v>
      </c>
    </row>
    <row r="500" spans="3:38" hidden="1" outlineLevel="1">
      <c r="C500" s="43" t="s">
        <v>104</v>
      </c>
      <c r="D500" s="63"/>
      <c r="E500" s="3"/>
      <c r="F500" s="47" t="s">
        <v>88</v>
      </c>
      <c r="G500" s="18">
        <f>SUM(H500:AL500)</f>
        <v>0</v>
      </c>
      <c r="H500" s="18">
        <f t="shared" ref="H500:AL500" si="1152">IF($Q$52="Flotation",H499*$G$34,0)</f>
        <v>0</v>
      </c>
      <c r="I500" s="18">
        <f t="shared" si="1152"/>
        <v>0</v>
      </c>
      <c r="J500" s="18">
        <f t="shared" si="1152"/>
        <v>0</v>
      </c>
      <c r="K500" s="18">
        <f t="shared" si="1152"/>
        <v>0</v>
      </c>
      <c r="L500" s="18">
        <f t="shared" si="1152"/>
        <v>0</v>
      </c>
      <c r="M500" s="18">
        <f t="shared" si="1152"/>
        <v>0</v>
      </c>
      <c r="N500" s="18">
        <f t="shared" si="1152"/>
        <v>0</v>
      </c>
      <c r="O500" s="18">
        <f t="shared" si="1152"/>
        <v>0</v>
      </c>
      <c r="P500" s="18">
        <f t="shared" si="1152"/>
        <v>0</v>
      </c>
      <c r="Q500" s="18">
        <f t="shared" si="1152"/>
        <v>0</v>
      </c>
      <c r="R500" s="18">
        <f t="shared" si="1152"/>
        <v>0</v>
      </c>
      <c r="S500" s="18">
        <f t="shared" si="1152"/>
        <v>0</v>
      </c>
      <c r="T500" s="18">
        <f t="shared" si="1152"/>
        <v>0</v>
      </c>
      <c r="U500" s="18">
        <f t="shared" si="1152"/>
        <v>0</v>
      </c>
      <c r="V500" s="18">
        <f t="shared" si="1152"/>
        <v>0</v>
      </c>
      <c r="W500" s="18">
        <f t="shared" si="1152"/>
        <v>0</v>
      </c>
      <c r="X500" s="18">
        <f t="shared" si="1152"/>
        <v>0</v>
      </c>
      <c r="Y500" s="18">
        <f t="shared" si="1152"/>
        <v>0</v>
      </c>
      <c r="Z500" s="18">
        <f t="shared" si="1152"/>
        <v>0</v>
      </c>
      <c r="AA500" s="18">
        <f t="shared" si="1152"/>
        <v>0</v>
      </c>
      <c r="AB500" s="18">
        <f t="shared" si="1152"/>
        <v>0</v>
      </c>
      <c r="AC500" s="18">
        <f t="shared" si="1152"/>
        <v>0</v>
      </c>
      <c r="AD500" s="18">
        <f t="shared" si="1152"/>
        <v>0</v>
      </c>
      <c r="AE500" s="18">
        <f t="shared" si="1152"/>
        <v>0</v>
      </c>
      <c r="AF500" s="18">
        <f t="shared" si="1152"/>
        <v>0</v>
      </c>
      <c r="AG500" s="18">
        <f t="shared" si="1152"/>
        <v>0</v>
      </c>
      <c r="AH500" s="18">
        <f t="shared" si="1152"/>
        <v>0</v>
      </c>
      <c r="AI500" s="18">
        <f t="shared" si="1152"/>
        <v>0</v>
      </c>
      <c r="AJ500" s="18">
        <f t="shared" si="1152"/>
        <v>0</v>
      </c>
      <c r="AK500" s="18">
        <f t="shared" si="1152"/>
        <v>0</v>
      </c>
      <c r="AL500" s="18">
        <f t="shared" si="1152"/>
        <v>0</v>
      </c>
    </row>
    <row r="501" spans="3:38" hidden="1" outlineLevel="1">
      <c r="C501" s="43" t="s">
        <v>108</v>
      </c>
      <c r="D501" s="3"/>
      <c r="E501" s="3"/>
      <c r="F501" s="47" t="s">
        <v>95</v>
      </c>
      <c r="G501" s="18">
        <f>SUM(H501:AL501)</f>
        <v>0</v>
      </c>
      <c r="H501" s="18">
        <f t="shared" ref="H501:AL501" si="1153">IF($Q$52="Flotation",H498*$G$35*$G$39,H498*$G$40)</f>
        <v>0</v>
      </c>
      <c r="I501" s="18">
        <f t="shared" si="1153"/>
        <v>0</v>
      </c>
      <c r="J501" s="18">
        <f t="shared" si="1153"/>
        <v>0</v>
      </c>
      <c r="K501" s="18">
        <f t="shared" si="1153"/>
        <v>0</v>
      </c>
      <c r="L501" s="18">
        <f t="shared" si="1153"/>
        <v>0</v>
      </c>
      <c r="M501" s="18">
        <f t="shared" si="1153"/>
        <v>0</v>
      </c>
      <c r="N501" s="18">
        <f t="shared" si="1153"/>
        <v>0</v>
      </c>
      <c r="O501" s="18">
        <f t="shared" si="1153"/>
        <v>0</v>
      </c>
      <c r="P501" s="18">
        <f t="shared" si="1153"/>
        <v>0</v>
      </c>
      <c r="Q501" s="18">
        <f t="shared" si="1153"/>
        <v>0</v>
      </c>
      <c r="R501" s="18">
        <f t="shared" si="1153"/>
        <v>0</v>
      </c>
      <c r="S501" s="18">
        <f t="shared" si="1153"/>
        <v>0</v>
      </c>
      <c r="T501" s="18">
        <f t="shared" si="1153"/>
        <v>0</v>
      </c>
      <c r="U501" s="18">
        <f t="shared" si="1153"/>
        <v>0</v>
      </c>
      <c r="V501" s="18">
        <f t="shared" si="1153"/>
        <v>0</v>
      </c>
      <c r="W501" s="18">
        <f t="shared" si="1153"/>
        <v>0</v>
      </c>
      <c r="X501" s="18">
        <f t="shared" si="1153"/>
        <v>0</v>
      </c>
      <c r="Y501" s="18">
        <f t="shared" si="1153"/>
        <v>0</v>
      </c>
      <c r="Z501" s="18">
        <f t="shared" si="1153"/>
        <v>0</v>
      </c>
      <c r="AA501" s="18">
        <f t="shared" si="1153"/>
        <v>0</v>
      </c>
      <c r="AB501" s="18">
        <f t="shared" si="1153"/>
        <v>0</v>
      </c>
      <c r="AC501" s="18">
        <f t="shared" si="1153"/>
        <v>0</v>
      </c>
      <c r="AD501" s="18">
        <f t="shared" si="1153"/>
        <v>0</v>
      </c>
      <c r="AE501" s="18">
        <f t="shared" si="1153"/>
        <v>0</v>
      </c>
      <c r="AF501" s="18">
        <f t="shared" si="1153"/>
        <v>0</v>
      </c>
      <c r="AG501" s="18">
        <f t="shared" si="1153"/>
        <v>0</v>
      </c>
      <c r="AH501" s="18">
        <f t="shared" si="1153"/>
        <v>0</v>
      </c>
      <c r="AI501" s="18">
        <f t="shared" si="1153"/>
        <v>0</v>
      </c>
      <c r="AJ501" s="18">
        <f t="shared" si="1153"/>
        <v>0</v>
      </c>
      <c r="AK501" s="18">
        <f t="shared" si="1153"/>
        <v>0</v>
      </c>
      <c r="AL501" s="18">
        <f t="shared" si="1153"/>
        <v>0</v>
      </c>
    </row>
    <row r="502" spans="3:38" hidden="1" outlineLevel="1">
      <c r="C502" s="64" t="s">
        <v>219</v>
      </c>
      <c r="D502" s="3"/>
      <c r="E502" s="3"/>
      <c r="F502" s="47" t="s">
        <v>109</v>
      </c>
      <c r="G502" s="42">
        <f>H502</f>
        <v>1</v>
      </c>
      <c r="H502" s="42">
        <f t="shared" ref="H502:AL502" si="1154">IF(OR(H$60&gt;0,AND(H490&gt;0,$Q$52="Flotation")),1,0)</f>
        <v>1</v>
      </c>
      <c r="I502" s="42">
        <f t="shared" si="1154"/>
        <v>1</v>
      </c>
      <c r="J502" s="42">
        <f t="shared" si="1154"/>
        <v>1</v>
      </c>
      <c r="K502" s="42">
        <f t="shared" si="1154"/>
        <v>1</v>
      </c>
      <c r="L502" s="42">
        <f t="shared" si="1154"/>
        <v>1</v>
      </c>
      <c r="M502" s="42">
        <f t="shared" si="1154"/>
        <v>1</v>
      </c>
      <c r="N502" s="42">
        <f t="shared" si="1154"/>
        <v>1</v>
      </c>
      <c r="O502" s="42">
        <f t="shared" si="1154"/>
        <v>0</v>
      </c>
      <c r="P502" s="42">
        <f t="shared" si="1154"/>
        <v>0</v>
      </c>
      <c r="Q502" s="42">
        <f t="shared" si="1154"/>
        <v>0</v>
      </c>
      <c r="R502" s="42">
        <f t="shared" si="1154"/>
        <v>0</v>
      </c>
      <c r="S502" s="42">
        <f t="shared" si="1154"/>
        <v>0</v>
      </c>
      <c r="T502" s="42">
        <f t="shared" si="1154"/>
        <v>0</v>
      </c>
      <c r="U502" s="42">
        <f t="shared" si="1154"/>
        <v>0</v>
      </c>
      <c r="V502" s="42">
        <f t="shared" si="1154"/>
        <v>0</v>
      </c>
      <c r="W502" s="42">
        <f t="shared" si="1154"/>
        <v>0</v>
      </c>
      <c r="X502" s="42">
        <f t="shared" si="1154"/>
        <v>0</v>
      </c>
      <c r="Y502" s="42">
        <f t="shared" si="1154"/>
        <v>0</v>
      </c>
      <c r="Z502" s="42">
        <f t="shared" si="1154"/>
        <v>0</v>
      </c>
      <c r="AA502" s="42">
        <f t="shared" si="1154"/>
        <v>0</v>
      </c>
      <c r="AB502" s="42">
        <f t="shared" si="1154"/>
        <v>0</v>
      </c>
      <c r="AC502" s="42">
        <f t="shared" si="1154"/>
        <v>0</v>
      </c>
      <c r="AD502" s="42">
        <f t="shared" si="1154"/>
        <v>0</v>
      </c>
      <c r="AE502" s="42">
        <f t="shared" si="1154"/>
        <v>0</v>
      </c>
      <c r="AF502" s="42">
        <f t="shared" si="1154"/>
        <v>0</v>
      </c>
      <c r="AG502" s="42">
        <f t="shared" si="1154"/>
        <v>0</v>
      </c>
      <c r="AH502" s="42">
        <f t="shared" si="1154"/>
        <v>0</v>
      </c>
      <c r="AI502" s="42">
        <f t="shared" si="1154"/>
        <v>0</v>
      </c>
      <c r="AJ502" s="42">
        <f t="shared" si="1154"/>
        <v>0</v>
      </c>
      <c r="AK502" s="42">
        <f t="shared" si="1154"/>
        <v>0</v>
      </c>
      <c r="AL502" s="42">
        <f t="shared" si="1154"/>
        <v>0</v>
      </c>
    </row>
    <row r="503" spans="3:38" hidden="1" outlineLevel="1">
      <c r="C503" s="59"/>
      <c r="D503" s="12"/>
      <c r="E503" s="12"/>
      <c r="F503" s="60"/>
      <c r="G503" s="72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  <c r="Z503" s="73"/>
      <c r="AA503" s="73"/>
      <c r="AB503" s="73"/>
      <c r="AC503" s="73"/>
      <c r="AD503" s="73"/>
      <c r="AE503" s="73"/>
      <c r="AF503" s="73"/>
      <c r="AG503" s="73"/>
      <c r="AH503" s="73"/>
      <c r="AI503" s="73"/>
      <c r="AJ503" s="73"/>
      <c r="AK503" s="73"/>
      <c r="AL503" s="73"/>
    </row>
    <row r="504" spans="3:38" hidden="1" outlineLevel="1">
      <c r="C504" s="34" t="s">
        <v>117</v>
      </c>
      <c r="D504" s="12"/>
      <c r="E504" s="12"/>
      <c r="F504" s="60"/>
      <c r="G504" s="72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  <c r="Z504" s="73"/>
      <c r="AA504" s="73"/>
      <c r="AB504" s="73"/>
      <c r="AC504" s="73"/>
      <c r="AD504" s="73"/>
      <c r="AE504" s="73"/>
      <c r="AF504" s="73"/>
      <c r="AG504" s="73"/>
      <c r="AH504" s="73"/>
      <c r="AI504" s="73"/>
      <c r="AJ504" s="73"/>
      <c r="AK504" s="73"/>
      <c r="AL504" s="73"/>
    </row>
    <row r="505" spans="3:38" hidden="1" outlineLevel="1">
      <c r="C505" s="43" t="s">
        <v>110</v>
      </c>
      <c r="D505" s="3"/>
      <c r="E505" s="3"/>
      <c r="F505" s="47" t="s">
        <v>46</v>
      </c>
      <c r="G505" s="62">
        <f t="shared" ref="G505:G523" si="1155">SUM(H505:AL505)</f>
        <v>0</v>
      </c>
      <c r="H505" s="62">
        <f>H501*H$7/1000</f>
        <v>0</v>
      </c>
      <c r="I505" s="62">
        <f t="shared" ref="I505:AL505" si="1156">I501*I$7/1000</f>
        <v>0</v>
      </c>
      <c r="J505" s="62">
        <f t="shared" si="1156"/>
        <v>0</v>
      </c>
      <c r="K505" s="62">
        <f t="shared" si="1156"/>
        <v>0</v>
      </c>
      <c r="L505" s="62">
        <f t="shared" si="1156"/>
        <v>0</v>
      </c>
      <c r="M505" s="62">
        <f t="shared" si="1156"/>
        <v>0</v>
      </c>
      <c r="N505" s="62">
        <f t="shared" si="1156"/>
        <v>0</v>
      </c>
      <c r="O505" s="62">
        <f t="shared" si="1156"/>
        <v>0</v>
      </c>
      <c r="P505" s="62">
        <f t="shared" si="1156"/>
        <v>0</v>
      </c>
      <c r="Q505" s="62">
        <f t="shared" si="1156"/>
        <v>0</v>
      </c>
      <c r="R505" s="62">
        <f t="shared" si="1156"/>
        <v>0</v>
      </c>
      <c r="S505" s="62">
        <f t="shared" si="1156"/>
        <v>0</v>
      </c>
      <c r="T505" s="62">
        <f t="shared" si="1156"/>
        <v>0</v>
      </c>
      <c r="U505" s="62">
        <f t="shared" si="1156"/>
        <v>0</v>
      </c>
      <c r="V505" s="62">
        <f t="shared" si="1156"/>
        <v>0</v>
      </c>
      <c r="W505" s="62">
        <f t="shared" si="1156"/>
        <v>0</v>
      </c>
      <c r="X505" s="62">
        <f t="shared" si="1156"/>
        <v>0</v>
      </c>
      <c r="Y505" s="62">
        <f t="shared" si="1156"/>
        <v>0</v>
      </c>
      <c r="Z505" s="62">
        <f t="shared" si="1156"/>
        <v>0</v>
      </c>
      <c r="AA505" s="62">
        <f t="shared" si="1156"/>
        <v>0</v>
      </c>
      <c r="AB505" s="62">
        <f t="shared" si="1156"/>
        <v>0</v>
      </c>
      <c r="AC505" s="62">
        <f t="shared" si="1156"/>
        <v>0</v>
      </c>
      <c r="AD505" s="62">
        <f t="shared" si="1156"/>
        <v>0</v>
      </c>
      <c r="AE505" s="62">
        <f t="shared" si="1156"/>
        <v>0</v>
      </c>
      <c r="AF505" s="62">
        <f t="shared" si="1156"/>
        <v>0</v>
      </c>
      <c r="AG505" s="62">
        <f t="shared" si="1156"/>
        <v>0</v>
      </c>
      <c r="AH505" s="62">
        <f t="shared" si="1156"/>
        <v>0</v>
      </c>
      <c r="AI505" s="62">
        <f t="shared" si="1156"/>
        <v>0</v>
      </c>
      <c r="AJ505" s="62">
        <f t="shared" si="1156"/>
        <v>0</v>
      </c>
      <c r="AK505" s="62">
        <f t="shared" si="1156"/>
        <v>0</v>
      </c>
      <c r="AL505" s="62">
        <f t="shared" si="1156"/>
        <v>0</v>
      </c>
    </row>
    <row r="506" spans="3:38" hidden="1" outlineLevel="1">
      <c r="C506" s="43" t="s">
        <v>31</v>
      </c>
      <c r="D506" s="62">
        <f>$G$24*$Q$51</f>
        <v>130</v>
      </c>
      <c r="E506" s="3" t="s">
        <v>23</v>
      </c>
      <c r="F506" s="47" t="s">
        <v>46</v>
      </c>
      <c r="G506" s="62">
        <f t="shared" si="1155"/>
        <v>0</v>
      </c>
      <c r="H506" s="62">
        <f>-(H495+H490)*$D506/1000</f>
        <v>0</v>
      </c>
      <c r="I506" s="62">
        <f t="shared" ref="I506:AL506" si="1157">-(I495+I490)*$D506/1000</f>
        <v>0</v>
      </c>
      <c r="J506" s="62">
        <f t="shared" si="1157"/>
        <v>0</v>
      </c>
      <c r="K506" s="62">
        <f t="shared" si="1157"/>
        <v>0</v>
      </c>
      <c r="L506" s="62">
        <f t="shared" si="1157"/>
        <v>0</v>
      </c>
      <c r="M506" s="62">
        <f t="shared" si="1157"/>
        <v>0</v>
      </c>
      <c r="N506" s="62">
        <f t="shared" si="1157"/>
        <v>0</v>
      </c>
      <c r="O506" s="62">
        <f t="shared" si="1157"/>
        <v>0</v>
      </c>
      <c r="P506" s="62">
        <f t="shared" si="1157"/>
        <v>0</v>
      </c>
      <c r="Q506" s="62">
        <f t="shared" si="1157"/>
        <v>0</v>
      </c>
      <c r="R506" s="62">
        <f t="shared" si="1157"/>
        <v>0</v>
      </c>
      <c r="S506" s="62">
        <f t="shared" si="1157"/>
        <v>0</v>
      </c>
      <c r="T506" s="62">
        <f t="shared" si="1157"/>
        <v>0</v>
      </c>
      <c r="U506" s="62">
        <f t="shared" si="1157"/>
        <v>0</v>
      </c>
      <c r="V506" s="62">
        <f t="shared" si="1157"/>
        <v>0</v>
      </c>
      <c r="W506" s="62">
        <f t="shared" si="1157"/>
        <v>0</v>
      </c>
      <c r="X506" s="62">
        <f t="shared" si="1157"/>
        <v>0</v>
      </c>
      <c r="Y506" s="62">
        <f t="shared" si="1157"/>
        <v>0</v>
      </c>
      <c r="Z506" s="62">
        <f t="shared" si="1157"/>
        <v>0</v>
      </c>
      <c r="AA506" s="62">
        <f t="shared" si="1157"/>
        <v>0</v>
      </c>
      <c r="AB506" s="62">
        <f t="shared" si="1157"/>
        <v>0</v>
      </c>
      <c r="AC506" s="62">
        <f t="shared" si="1157"/>
        <v>0</v>
      </c>
      <c r="AD506" s="62">
        <f t="shared" si="1157"/>
        <v>0</v>
      </c>
      <c r="AE506" s="62">
        <f t="shared" si="1157"/>
        <v>0</v>
      </c>
      <c r="AF506" s="62">
        <f t="shared" si="1157"/>
        <v>0</v>
      </c>
      <c r="AG506" s="62">
        <f t="shared" si="1157"/>
        <v>0</v>
      </c>
      <c r="AH506" s="62">
        <f t="shared" si="1157"/>
        <v>0</v>
      </c>
      <c r="AI506" s="62">
        <f t="shared" si="1157"/>
        <v>0</v>
      </c>
      <c r="AJ506" s="62">
        <f t="shared" si="1157"/>
        <v>0</v>
      </c>
      <c r="AK506" s="62">
        <f t="shared" si="1157"/>
        <v>0</v>
      </c>
      <c r="AL506" s="62">
        <f t="shared" si="1157"/>
        <v>0</v>
      </c>
    </row>
    <row r="507" spans="3:38" hidden="1" outlineLevel="1">
      <c r="C507" s="66" t="s">
        <v>102</v>
      </c>
      <c r="D507" s="63"/>
      <c r="E507" s="3"/>
      <c r="F507" s="47" t="s">
        <v>46</v>
      </c>
      <c r="G507" s="62">
        <f t="shared" si="1155"/>
        <v>-5</v>
      </c>
      <c r="H507" s="62">
        <f>SUM(H508:H512)</f>
        <v>0</v>
      </c>
      <c r="I507" s="62">
        <f t="shared" ref="I507" si="1158">SUM(I508:I512)</f>
        <v>0</v>
      </c>
      <c r="J507" s="62">
        <f t="shared" ref="J507" si="1159">SUM(J508:J512)</f>
        <v>0</v>
      </c>
      <c r="K507" s="62">
        <f t="shared" ref="K507" si="1160">SUM(K508:K512)</f>
        <v>0</v>
      </c>
      <c r="L507" s="62">
        <f t="shared" ref="L507" si="1161">SUM(L508:L512)</f>
        <v>0</v>
      </c>
      <c r="M507" s="62">
        <f t="shared" ref="M507" si="1162">SUM(M508:M512)</f>
        <v>0</v>
      </c>
      <c r="N507" s="62">
        <f t="shared" ref="N507" si="1163">SUM(N508:N512)</f>
        <v>-5</v>
      </c>
      <c r="O507" s="62">
        <f t="shared" ref="O507" si="1164">SUM(O508:O512)</f>
        <v>0</v>
      </c>
      <c r="P507" s="62">
        <f t="shared" ref="P507" si="1165">SUM(P508:P512)</f>
        <v>0</v>
      </c>
      <c r="Q507" s="62">
        <f t="shared" ref="Q507" si="1166">SUM(Q508:Q512)</f>
        <v>0</v>
      </c>
      <c r="R507" s="62">
        <f t="shared" ref="R507" si="1167">SUM(R508:R512)</f>
        <v>0</v>
      </c>
      <c r="S507" s="62">
        <f t="shared" ref="S507" si="1168">SUM(S508:S512)</f>
        <v>0</v>
      </c>
      <c r="T507" s="62">
        <f t="shared" ref="T507" si="1169">SUM(T508:T512)</f>
        <v>0</v>
      </c>
      <c r="U507" s="62">
        <f t="shared" ref="U507" si="1170">SUM(U508:U512)</f>
        <v>0</v>
      </c>
      <c r="V507" s="62">
        <f t="shared" ref="V507" si="1171">SUM(V508:V512)</f>
        <v>0</v>
      </c>
      <c r="W507" s="62">
        <f t="shared" ref="W507" si="1172">SUM(W508:W512)</f>
        <v>0</v>
      </c>
      <c r="X507" s="62">
        <f t="shared" ref="X507" si="1173">SUM(X508:X512)</f>
        <v>0</v>
      </c>
      <c r="Y507" s="62">
        <f t="shared" ref="Y507" si="1174">SUM(Y508:Y512)</f>
        <v>0</v>
      </c>
      <c r="Z507" s="62">
        <f t="shared" ref="Z507" si="1175">SUM(Z508:Z512)</f>
        <v>0</v>
      </c>
      <c r="AA507" s="62">
        <f t="shared" ref="AA507" si="1176">SUM(AA508:AA512)</f>
        <v>0</v>
      </c>
      <c r="AB507" s="62">
        <f t="shared" ref="AB507" si="1177">SUM(AB508:AB512)</f>
        <v>0</v>
      </c>
      <c r="AC507" s="62">
        <f t="shared" ref="AC507" si="1178">SUM(AC508:AC512)</f>
        <v>0</v>
      </c>
      <c r="AD507" s="62">
        <f t="shared" ref="AD507" si="1179">SUM(AD508:AD512)</f>
        <v>0</v>
      </c>
      <c r="AE507" s="62">
        <f t="shared" ref="AE507" si="1180">SUM(AE508:AE512)</f>
        <v>0</v>
      </c>
      <c r="AF507" s="62">
        <f t="shared" ref="AF507" si="1181">SUM(AF508:AF512)</f>
        <v>0</v>
      </c>
      <c r="AG507" s="62">
        <f t="shared" ref="AG507" si="1182">SUM(AG508:AG512)</f>
        <v>0</v>
      </c>
      <c r="AH507" s="62">
        <f t="shared" ref="AH507" si="1183">SUM(AH508:AH512)</f>
        <v>0</v>
      </c>
      <c r="AI507" s="62">
        <f t="shared" ref="AI507" si="1184">SUM(AI508:AI512)</f>
        <v>0</v>
      </c>
      <c r="AJ507" s="62">
        <f t="shared" ref="AJ507" si="1185">SUM(AJ508:AJ512)</f>
        <v>0</v>
      </c>
      <c r="AK507" s="62">
        <f t="shared" ref="AK507" si="1186">SUM(AK508:AK512)</f>
        <v>0</v>
      </c>
      <c r="AL507" s="62">
        <f t="shared" ref="AL507" si="1187">SUM(AL508:AL512)</f>
        <v>0</v>
      </c>
    </row>
    <row r="508" spans="3:38" hidden="1" outlineLevel="1">
      <c r="C508" s="67" t="s">
        <v>100</v>
      </c>
      <c r="D508" s="68"/>
      <c r="E508" s="69"/>
      <c r="F508" s="70" t="s">
        <v>46</v>
      </c>
      <c r="G508" s="76">
        <f t="shared" si="1155"/>
        <v>-5</v>
      </c>
      <c r="H508" s="76">
        <f>-(IF(AND(H502=1,I502=0),$E$43,0)+IF(AND(H502=0,SUM(I502:$AL502)&lt;&gt;0),$E$44,0)+IF(AND(G502=0,H502=1),$E$45,0))</f>
        <v>0</v>
      </c>
      <c r="I508" s="76">
        <f>-(IF(AND(I502=1,J502=0),$E$43,0)+IF(AND(I502=0,SUM(J502:$AL502)&lt;&gt;0),$E$44,0)+IF(AND(H502=0,I502=1),$E$45,0))</f>
        <v>0</v>
      </c>
      <c r="J508" s="76">
        <f>-(IF(AND(J502=1,K502=0),$E$43,0)+IF(AND(J502=0,SUM(K502:$AL502)&lt;&gt;0),$E$44,0)+IF(AND(I502=0,J502=1),$E$45,0))</f>
        <v>0</v>
      </c>
      <c r="K508" s="76">
        <f>-(IF(AND(K502=1,L502=0),$E$43,0)+IF(AND(K502=0,SUM(L502:$AL502)&lt;&gt;0),$E$44,0)+IF(AND(J502=0,K502=1),$E$45,0))</f>
        <v>0</v>
      </c>
      <c r="L508" s="76">
        <f>-(IF(AND(L502=1,M502=0),$E$43,0)+IF(AND(L502=0,SUM(M502:$AL502)&lt;&gt;0),$E$44,0)+IF(AND(K502=0,L502=1),$E$45,0))</f>
        <v>0</v>
      </c>
      <c r="M508" s="76">
        <f>-(IF(AND(M502=1,N502=0),$E$43,0)+IF(AND(M502=0,SUM(N502:$AL502)&lt;&gt;0),$E$44,0)+IF(AND(L502=0,M502=1),$E$45,0))</f>
        <v>0</v>
      </c>
      <c r="N508" s="76">
        <f>-(IF(AND(N502=1,O502=0),$E$43,0)+IF(AND(N502=0,SUM(O502:$AL502)&lt;&gt;0),$E$44,0)+IF(AND(M502=0,N502=1),$E$45,0))</f>
        <v>-5</v>
      </c>
      <c r="O508" s="76">
        <f>-(IF(AND(O502=1,P502=0),$E$43,0)+IF(AND(O502=0,SUM(P502:$AL502)&lt;&gt;0),$E$44,0)+IF(AND(N502=0,O502=1),$E$45,0))</f>
        <v>0</v>
      </c>
      <c r="P508" s="76">
        <f>-(IF(AND(P502=1,Q502=0),$E$43,0)+IF(AND(P502=0,SUM(Q502:$AL502)&lt;&gt;0),$E$44,0)+IF(AND(O502=0,P502=1),$E$45,0))</f>
        <v>0</v>
      </c>
      <c r="Q508" s="76">
        <f>-(IF(AND(Q502=1,R502=0),$E$43,0)+IF(AND(Q502=0,SUM(R502:$AL502)&lt;&gt;0),$E$44,0)+IF(AND(P502=0,Q502=1),$E$45,0))</f>
        <v>0</v>
      </c>
      <c r="R508" s="76">
        <f>-(IF(AND(R502=1,S502=0),$E$43,0)+IF(AND(R502=0,SUM(S502:$AL502)&lt;&gt;0),$E$44,0)+IF(AND(Q502=0,R502=1),$E$45,0))</f>
        <v>0</v>
      </c>
      <c r="S508" s="76">
        <f>-(IF(AND(S502=1,T502=0),$E$43,0)+IF(AND(S502=0,SUM(T502:$AL502)&lt;&gt;0),$E$44,0)+IF(AND(R502=0,S502=1),$E$45,0))</f>
        <v>0</v>
      </c>
      <c r="T508" s="76">
        <f>-(IF(AND(T502=1,U502=0),$E$43,0)+IF(AND(T502=0,SUM(U502:$AL502)&lt;&gt;0),$E$44,0)+IF(AND(S502=0,T502=1),$E$45,0))</f>
        <v>0</v>
      </c>
      <c r="U508" s="76">
        <f>-(IF(AND(U502=1,V502=0),$E$43,0)+IF(AND(U502=0,SUM(V502:$AL502)&lt;&gt;0),$E$44,0)+IF(AND(T502=0,U502=1),$E$45,0))</f>
        <v>0</v>
      </c>
      <c r="V508" s="76">
        <f>-(IF(AND(V502=1,W502=0),$E$43,0)+IF(AND(V502=0,SUM(W502:$AL502)&lt;&gt;0),$E$44,0)+IF(AND(U502=0,V502=1),$E$45,0))</f>
        <v>0</v>
      </c>
      <c r="W508" s="76">
        <f>-(IF(AND(W502=1,X502=0),$E$43,0)+IF(AND(W502=0,SUM(X502:$AL502)&lt;&gt;0),$E$44,0)+IF(AND(V502=0,W502=1),$E$45,0))</f>
        <v>0</v>
      </c>
      <c r="X508" s="76">
        <f>-(IF(AND(X502=1,Y502=0),$E$43,0)+IF(AND(X502=0,SUM(Y502:$AL502)&lt;&gt;0),$E$44,0)+IF(AND(W502=0,X502=1),$E$45,0))</f>
        <v>0</v>
      </c>
      <c r="Y508" s="76">
        <f>-(IF(AND(Y502=1,Z502=0),$E$43,0)+IF(AND(Y502=0,SUM(Z502:$AL502)&lt;&gt;0),$E$44,0)+IF(AND(X502=0,Y502=1),$E$45,0))</f>
        <v>0</v>
      </c>
      <c r="Z508" s="76">
        <f>-(IF(AND(Z502=1,AA502=0),$E$43,0)+IF(AND(Z502=0,SUM(AA502:$AL502)&lt;&gt;0),$E$44,0)+IF(AND(Y502=0,Z502=1),$E$45,0))</f>
        <v>0</v>
      </c>
      <c r="AA508" s="76">
        <f>-(IF(AND(AA502=1,AB502=0),$E$43,0)+IF(AND(AA502=0,SUM(AB502:$AL502)&lt;&gt;0),$E$44,0)+IF(AND(Z502=0,AA502=1),$E$45,0))</f>
        <v>0</v>
      </c>
      <c r="AB508" s="76">
        <f>-(IF(AND(AB502=1,AC502=0),$E$43,0)+IF(AND(AB502=0,SUM(AC502:$AL502)&lt;&gt;0),$E$44,0)+IF(AND(AA502=0,AB502=1),$E$45,0))</f>
        <v>0</v>
      </c>
      <c r="AC508" s="76">
        <f>-(IF(AND(AC502=1,AD502=0),$E$43,0)+IF(AND(AC502=0,SUM(AD502:$AL502)&lt;&gt;0),$E$44,0)+IF(AND(AB502=0,AC502=1),$E$45,0))</f>
        <v>0</v>
      </c>
      <c r="AD508" s="76">
        <f>-(IF(AND(AD502=1,AE502=0),$E$43,0)+IF(AND(AD502=0,SUM(AE502:$AL502)&lt;&gt;0),$E$44,0)+IF(AND(AC502=0,AD502=1),$E$45,0))</f>
        <v>0</v>
      </c>
      <c r="AE508" s="76">
        <f>-(IF(AND(AE502=1,AF502=0),$E$43,0)+IF(AND(AE502=0,SUM(AF502:$AL502)&lt;&gt;0),$E$44,0)+IF(AND(AD502=0,AE502=1),$E$45,0))</f>
        <v>0</v>
      </c>
      <c r="AF508" s="76">
        <f>-(IF(AND(AF502=1,AG502=0),$E$43,0)+IF(AND(AF502=0,SUM(AG502:$AL502)&lt;&gt;0),$E$44,0)+IF(AND(AE502=0,AF502=1),$E$45,0))</f>
        <v>0</v>
      </c>
      <c r="AG508" s="76">
        <f>-(IF(AND(AG502=1,AH502=0),$E$43,0)+IF(AND(AG502=0,SUM(AH502:$AL502)&lt;&gt;0),$E$44,0)+IF(AND(AF502=0,AG502=1),$E$45,0))</f>
        <v>0</v>
      </c>
      <c r="AH508" s="76">
        <f>-(IF(AND(AH502=1,AI502=0),$E$43,0)+IF(AND(AH502=0,SUM(AI502:$AL502)&lt;&gt;0),$E$44,0)+IF(AND(AG502=0,AH502=1),$E$45,0))</f>
        <v>0</v>
      </c>
      <c r="AI508" s="76">
        <f>-(IF(AND(AI502=1,AJ502=0),$E$43,0)+IF(AND(AI502=0,SUM(AJ502:$AL502)&lt;&gt;0),$E$44,0)+IF(AND(AH502=0,AI502=1),$E$45,0))</f>
        <v>0</v>
      </c>
      <c r="AJ508" s="76">
        <f>-(IF(AND(AJ502=1,AK502=0),$E$43,0)+IF(AND(AJ502=0,SUM(AK502:$AL502)&lt;&gt;0),$E$44,0)+IF(AND(AI502=0,AJ502=1),$E$45,0))</f>
        <v>0</v>
      </c>
      <c r="AK508" s="76">
        <f>-(IF(AND(AK502=1,AL502=0),$E$43,0)+IF(AND(AK502=0,SUM(AL502:$AL502)&lt;&gt;0),$E$44,0)+IF(AND(AJ502=0,AK502=1),$E$45,0))</f>
        <v>0</v>
      </c>
      <c r="AL508" s="76">
        <f>-(IF(AND(AL502=1,AM502=0),$E$43,0)+IF(AND(AL502=0,SUM($AL502:AM502)&lt;&gt;0),$E$44,0)+IF(AND(AK502=0,AL502=1),$E$45,0))</f>
        <v>0</v>
      </c>
    </row>
    <row r="509" spans="3:38" hidden="1" outlineLevel="1">
      <c r="C509" s="67" t="s">
        <v>101</v>
      </c>
      <c r="D509" s="68"/>
      <c r="E509" s="69"/>
      <c r="F509" s="70" t="s">
        <v>46</v>
      </c>
      <c r="G509" s="76">
        <f t="shared" si="1155"/>
        <v>0</v>
      </c>
      <c r="H509" s="76">
        <f t="shared" ref="H509:AL509" si="1188">-IF(AND(H490&gt;0,H$60=0,$Q$52="Flotation"),$G$32*IF(I490=0,(H490/MAX($H490:$AL490)),1),0)</f>
        <v>0</v>
      </c>
      <c r="I509" s="76">
        <f t="shared" si="1188"/>
        <v>0</v>
      </c>
      <c r="J509" s="76">
        <f t="shared" si="1188"/>
        <v>0</v>
      </c>
      <c r="K509" s="76">
        <f t="shared" si="1188"/>
        <v>0</v>
      </c>
      <c r="L509" s="76">
        <f t="shared" si="1188"/>
        <v>0</v>
      </c>
      <c r="M509" s="76">
        <f t="shared" si="1188"/>
        <v>0</v>
      </c>
      <c r="N509" s="76">
        <f t="shared" si="1188"/>
        <v>0</v>
      </c>
      <c r="O509" s="76">
        <f t="shared" si="1188"/>
        <v>0</v>
      </c>
      <c r="P509" s="76">
        <f t="shared" si="1188"/>
        <v>0</v>
      </c>
      <c r="Q509" s="76">
        <f t="shared" si="1188"/>
        <v>0</v>
      </c>
      <c r="R509" s="76">
        <f t="shared" si="1188"/>
        <v>0</v>
      </c>
      <c r="S509" s="76">
        <f t="shared" si="1188"/>
        <v>0</v>
      </c>
      <c r="T509" s="76">
        <f t="shared" si="1188"/>
        <v>0</v>
      </c>
      <c r="U509" s="76">
        <f t="shared" si="1188"/>
        <v>0</v>
      </c>
      <c r="V509" s="76">
        <f t="shared" si="1188"/>
        <v>0</v>
      </c>
      <c r="W509" s="76">
        <f t="shared" si="1188"/>
        <v>0</v>
      </c>
      <c r="X509" s="76">
        <f t="shared" si="1188"/>
        <v>0</v>
      </c>
      <c r="Y509" s="76">
        <f t="shared" si="1188"/>
        <v>0</v>
      </c>
      <c r="Z509" s="76">
        <f t="shared" si="1188"/>
        <v>0</v>
      </c>
      <c r="AA509" s="76">
        <f t="shared" si="1188"/>
        <v>0</v>
      </c>
      <c r="AB509" s="76">
        <f t="shared" si="1188"/>
        <v>0</v>
      </c>
      <c r="AC509" s="76">
        <f t="shared" si="1188"/>
        <v>0</v>
      </c>
      <c r="AD509" s="76">
        <f t="shared" si="1188"/>
        <v>0</v>
      </c>
      <c r="AE509" s="76">
        <f t="shared" si="1188"/>
        <v>0</v>
      </c>
      <c r="AF509" s="76">
        <f t="shared" si="1188"/>
        <v>0</v>
      </c>
      <c r="AG509" s="76">
        <f t="shared" si="1188"/>
        <v>0</v>
      </c>
      <c r="AH509" s="76">
        <f t="shared" si="1188"/>
        <v>0</v>
      </c>
      <c r="AI509" s="76">
        <f t="shared" si="1188"/>
        <v>0</v>
      </c>
      <c r="AJ509" s="76">
        <f t="shared" si="1188"/>
        <v>0</v>
      </c>
      <c r="AK509" s="76">
        <f t="shared" si="1188"/>
        <v>0</v>
      </c>
      <c r="AL509" s="76">
        <f t="shared" si="1188"/>
        <v>0</v>
      </c>
    </row>
    <row r="510" spans="3:38" hidden="1" outlineLevel="1">
      <c r="C510" s="67" t="s">
        <v>105</v>
      </c>
      <c r="D510" s="68"/>
      <c r="E510" s="69"/>
      <c r="F510" s="70" t="s">
        <v>46</v>
      </c>
      <c r="G510" s="76">
        <f t="shared" si="1155"/>
        <v>0</v>
      </c>
      <c r="H510" s="76">
        <f t="shared" ref="H510:AL510" si="1189">-IF($Q$52="Flotation",H499*$G$33/1000,0)</f>
        <v>0</v>
      </c>
      <c r="I510" s="76">
        <f t="shared" si="1189"/>
        <v>0</v>
      </c>
      <c r="J510" s="76">
        <f t="shared" si="1189"/>
        <v>0</v>
      </c>
      <c r="K510" s="76">
        <f t="shared" si="1189"/>
        <v>0</v>
      </c>
      <c r="L510" s="76">
        <f t="shared" si="1189"/>
        <v>0</v>
      </c>
      <c r="M510" s="76">
        <f t="shared" si="1189"/>
        <v>0</v>
      </c>
      <c r="N510" s="76">
        <f t="shared" si="1189"/>
        <v>0</v>
      </c>
      <c r="O510" s="76">
        <f t="shared" si="1189"/>
        <v>0</v>
      </c>
      <c r="P510" s="76">
        <f t="shared" si="1189"/>
        <v>0</v>
      </c>
      <c r="Q510" s="76">
        <f t="shared" si="1189"/>
        <v>0</v>
      </c>
      <c r="R510" s="76">
        <f t="shared" si="1189"/>
        <v>0</v>
      </c>
      <c r="S510" s="76">
        <f t="shared" si="1189"/>
        <v>0</v>
      </c>
      <c r="T510" s="76">
        <f t="shared" si="1189"/>
        <v>0</v>
      </c>
      <c r="U510" s="76">
        <f t="shared" si="1189"/>
        <v>0</v>
      </c>
      <c r="V510" s="76">
        <f t="shared" si="1189"/>
        <v>0</v>
      </c>
      <c r="W510" s="76">
        <f t="shared" si="1189"/>
        <v>0</v>
      </c>
      <c r="X510" s="76">
        <f t="shared" si="1189"/>
        <v>0</v>
      </c>
      <c r="Y510" s="76">
        <f t="shared" si="1189"/>
        <v>0</v>
      </c>
      <c r="Z510" s="76">
        <f t="shared" si="1189"/>
        <v>0</v>
      </c>
      <c r="AA510" s="76">
        <f t="shared" si="1189"/>
        <v>0</v>
      </c>
      <c r="AB510" s="76">
        <f t="shared" si="1189"/>
        <v>0</v>
      </c>
      <c r="AC510" s="76">
        <f t="shared" si="1189"/>
        <v>0</v>
      </c>
      <c r="AD510" s="76">
        <f t="shared" si="1189"/>
        <v>0</v>
      </c>
      <c r="AE510" s="76">
        <f t="shared" si="1189"/>
        <v>0</v>
      </c>
      <c r="AF510" s="76">
        <f t="shared" si="1189"/>
        <v>0</v>
      </c>
      <c r="AG510" s="76">
        <f t="shared" si="1189"/>
        <v>0</v>
      </c>
      <c r="AH510" s="76">
        <f t="shared" si="1189"/>
        <v>0</v>
      </c>
      <c r="AI510" s="76">
        <f t="shared" si="1189"/>
        <v>0</v>
      </c>
      <c r="AJ510" s="76">
        <f t="shared" si="1189"/>
        <v>0</v>
      </c>
      <c r="AK510" s="76">
        <f t="shared" si="1189"/>
        <v>0</v>
      </c>
      <c r="AL510" s="76">
        <f t="shared" si="1189"/>
        <v>0</v>
      </c>
    </row>
    <row r="511" spans="3:38" hidden="1" outlineLevel="1">
      <c r="C511" s="67" t="s">
        <v>106</v>
      </c>
      <c r="D511" s="68"/>
      <c r="E511" s="69"/>
      <c r="F511" s="70" t="s">
        <v>46</v>
      </c>
      <c r="G511" s="76">
        <f t="shared" si="1155"/>
        <v>0</v>
      </c>
      <c r="H511" s="76">
        <f t="shared" ref="H511:AL511" si="1190">-IF(H500&gt;0,H500,H499)*$G$36/1000</f>
        <v>0</v>
      </c>
      <c r="I511" s="76">
        <f t="shared" si="1190"/>
        <v>0</v>
      </c>
      <c r="J511" s="76">
        <f t="shared" si="1190"/>
        <v>0</v>
      </c>
      <c r="K511" s="76">
        <f t="shared" si="1190"/>
        <v>0</v>
      </c>
      <c r="L511" s="76">
        <f t="shared" si="1190"/>
        <v>0</v>
      </c>
      <c r="M511" s="76">
        <f t="shared" si="1190"/>
        <v>0</v>
      </c>
      <c r="N511" s="76">
        <f t="shared" si="1190"/>
        <v>0</v>
      </c>
      <c r="O511" s="76">
        <f t="shared" si="1190"/>
        <v>0</v>
      </c>
      <c r="P511" s="76">
        <f t="shared" si="1190"/>
        <v>0</v>
      </c>
      <c r="Q511" s="76">
        <f t="shared" si="1190"/>
        <v>0</v>
      </c>
      <c r="R511" s="76">
        <f t="shared" si="1190"/>
        <v>0</v>
      </c>
      <c r="S511" s="76">
        <f t="shared" si="1190"/>
        <v>0</v>
      </c>
      <c r="T511" s="76">
        <f t="shared" si="1190"/>
        <v>0</v>
      </c>
      <c r="U511" s="76">
        <f t="shared" si="1190"/>
        <v>0</v>
      </c>
      <c r="V511" s="76">
        <f t="shared" si="1190"/>
        <v>0</v>
      </c>
      <c r="W511" s="76">
        <f t="shared" si="1190"/>
        <v>0</v>
      </c>
      <c r="X511" s="76">
        <f t="shared" si="1190"/>
        <v>0</v>
      </c>
      <c r="Y511" s="76">
        <f t="shared" si="1190"/>
        <v>0</v>
      </c>
      <c r="Z511" s="76">
        <f t="shared" si="1190"/>
        <v>0</v>
      </c>
      <c r="AA511" s="76">
        <f t="shared" si="1190"/>
        <v>0</v>
      </c>
      <c r="AB511" s="76">
        <f t="shared" si="1190"/>
        <v>0</v>
      </c>
      <c r="AC511" s="76">
        <f t="shared" si="1190"/>
        <v>0</v>
      </c>
      <c r="AD511" s="76">
        <f t="shared" si="1190"/>
        <v>0</v>
      </c>
      <c r="AE511" s="76">
        <f t="shared" si="1190"/>
        <v>0</v>
      </c>
      <c r="AF511" s="76">
        <f t="shared" si="1190"/>
        <v>0</v>
      </c>
      <c r="AG511" s="76">
        <f t="shared" si="1190"/>
        <v>0</v>
      </c>
      <c r="AH511" s="76">
        <f t="shared" si="1190"/>
        <v>0</v>
      </c>
      <c r="AI511" s="76">
        <f t="shared" si="1190"/>
        <v>0</v>
      </c>
      <c r="AJ511" s="76">
        <f t="shared" si="1190"/>
        <v>0</v>
      </c>
      <c r="AK511" s="76">
        <f t="shared" si="1190"/>
        <v>0</v>
      </c>
      <c r="AL511" s="76">
        <f t="shared" si="1190"/>
        <v>0</v>
      </c>
    </row>
    <row r="512" spans="3:38" hidden="1" outlineLevel="1">
      <c r="C512" s="67" t="s">
        <v>107</v>
      </c>
      <c r="D512" s="68"/>
      <c r="E512" s="69"/>
      <c r="F512" s="70" t="s">
        <v>46</v>
      </c>
      <c r="G512" s="76">
        <f t="shared" si="1155"/>
        <v>0</v>
      </c>
      <c r="H512" s="76">
        <f t="shared" ref="H512:AL512" si="1191">-IF(H500&gt;0,H500,H499)*$G$38/1000</f>
        <v>0</v>
      </c>
      <c r="I512" s="76">
        <f t="shared" si="1191"/>
        <v>0</v>
      </c>
      <c r="J512" s="76">
        <f t="shared" si="1191"/>
        <v>0</v>
      </c>
      <c r="K512" s="76">
        <f t="shared" si="1191"/>
        <v>0</v>
      </c>
      <c r="L512" s="76">
        <f t="shared" si="1191"/>
        <v>0</v>
      </c>
      <c r="M512" s="76">
        <f t="shared" si="1191"/>
        <v>0</v>
      </c>
      <c r="N512" s="76">
        <f t="shared" si="1191"/>
        <v>0</v>
      </c>
      <c r="O512" s="76">
        <f t="shared" si="1191"/>
        <v>0</v>
      </c>
      <c r="P512" s="76">
        <f t="shared" si="1191"/>
        <v>0</v>
      </c>
      <c r="Q512" s="76">
        <f t="shared" si="1191"/>
        <v>0</v>
      </c>
      <c r="R512" s="76">
        <f t="shared" si="1191"/>
        <v>0</v>
      </c>
      <c r="S512" s="76">
        <f t="shared" si="1191"/>
        <v>0</v>
      </c>
      <c r="T512" s="76">
        <f t="shared" si="1191"/>
        <v>0</v>
      </c>
      <c r="U512" s="76">
        <f t="shared" si="1191"/>
        <v>0</v>
      </c>
      <c r="V512" s="76">
        <f t="shared" si="1191"/>
        <v>0</v>
      </c>
      <c r="W512" s="76">
        <f t="shared" si="1191"/>
        <v>0</v>
      </c>
      <c r="X512" s="76">
        <f t="shared" si="1191"/>
        <v>0</v>
      </c>
      <c r="Y512" s="76">
        <f t="shared" si="1191"/>
        <v>0</v>
      </c>
      <c r="Z512" s="76">
        <f t="shared" si="1191"/>
        <v>0</v>
      </c>
      <c r="AA512" s="76">
        <f t="shared" si="1191"/>
        <v>0</v>
      </c>
      <c r="AB512" s="76">
        <f t="shared" si="1191"/>
        <v>0</v>
      </c>
      <c r="AC512" s="76">
        <f t="shared" si="1191"/>
        <v>0</v>
      </c>
      <c r="AD512" s="76">
        <f t="shared" si="1191"/>
        <v>0</v>
      </c>
      <c r="AE512" s="76">
        <f t="shared" si="1191"/>
        <v>0</v>
      </c>
      <c r="AF512" s="76">
        <f t="shared" si="1191"/>
        <v>0</v>
      </c>
      <c r="AG512" s="76">
        <f t="shared" si="1191"/>
        <v>0</v>
      </c>
      <c r="AH512" s="76">
        <f t="shared" si="1191"/>
        <v>0</v>
      </c>
      <c r="AI512" s="76">
        <f t="shared" si="1191"/>
        <v>0</v>
      </c>
      <c r="AJ512" s="76">
        <f t="shared" si="1191"/>
        <v>0</v>
      </c>
      <c r="AK512" s="76">
        <f t="shared" si="1191"/>
        <v>0</v>
      </c>
      <c r="AL512" s="76">
        <f t="shared" si="1191"/>
        <v>0</v>
      </c>
    </row>
    <row r="513" spans="3:38" hidden="1" outlineLevel="1">
      <c r="C513" s="66" t="s">
        <v>2</v>
      </c>
      <c r="D513" s="63"/>
      <c r="E513" s="3"/>
      <c r="F513" s="47" t="s">
        <v>46</v>
      </c>
      <c r="G513" s="62">
        <f t="shared" si="1155"/>
        <v>0</v>
      </c>
      <c r="H513" s="62">
        <f t="shared" ref="H513:AL513" si="1192">-H505*$E$48</f>
        <v>0</v>
      </c>
      <c r="I513" s="62">
        <f t="shared" si="1192"/>
        <v>0</v>
      </c>
      <c r="J513" s="62">
        <f t="shared" si="1192"/>
        <v>0</v>
      </c>
      <c r="K513" s="62">
        <f t="shared" si="1192"/>
        <v>0</v>
      </c>
      <c r="L513" s="62">
        <f t="shared" si="1192"/>
        <v>0</v>
      </c>
      <c r="M513" s="62">
        <f t="shared" si="1192"/>
        <v>0</v>
      </c>
      <c r="N513" s="62">
        <f t="shared" si="1192"/>
        <v>0</v>
      </c>
      <c r="O513" s="62">
        <f t="shared" si="1192"/>
        <v>0</v>
      </c>
      <c r="P513" s="62">
        <f t="shared" si="1192"/>
        <v>0</v>
      </c>
      <c r="Q513" s="62">
        <f t="shared" si="1192"/>
        <v>0</v>
      </c>
      <c r="R513" s="62">
        <f t="shared" si="1192"/>
        <v>0</v>
      </c>
      <c r="S513" s="62">
        <f t="shared" si="1192"/>
        <v>0</v>
      </c>
      <c r="T513" s="62">
        <f t="shared" si="1192"/>
        <v>0</v>
      </c>
      <c r="U513" s="62">
        <f t="shared" si="1192"/>
        <v>0</v>
      </c>
      <c r="V513" s="62">
        <f t="shared" si="1192"/>
        <v>0</v>
      </c>
      <c r="W513" s="62">
        <f t="shared" si="1192"/>
        <v>0</v>
      </c>
      <c r="X513" s="62">
        <f t="shared" si="1192"/>
        <v>0</v>
      </c>
      <c r="Y513" s="62">
        <f t="shared" si="1192"/>
        <v>0</v>
      </c>
      <c r="Z513" s="62">
        <f t="shared" si="1192"/>
        <v>0</v>
      </c>
      <c r="AA513" s="62">
        <f t="shared" si="1192"/>
        <v>0</v>
      </c>
      <c r="AB513" s="62">
        <f t="shared" si="1192"/>
        <v>0</v>
      </c>
      <c r="AC513" s="62">
        <f t="shared" si="1192"/>
        <v>0</v>
      </c>
      <c r="AD513" s="62">
        <f t="shared" si="1192"/>
        <v>0</v>
      </c>
      <c r="AE513" s="62">
        <f t="shared" si="1192"/>
        <v>0</v>
      </c>
      <c r="AF513" s="62">
        <f t="shared" si="1192"/>
        <v>0</v>
      </c>
      <c r="AG513" s="62">
        <f t="shared" si="1192"/>
        <v>0</v>
      </c>
      <c r="AH513" s="62">
        <f t="shared" si="1192"/>
        <v>0</v>
      </c>
      <c r="AI513" s="62">
        <f t="shared" si="1192"/>
        <v>0</v>
      </c>
      <c r="AJ513" s="62">
        <f t="shared" si="1192"/>
        <v>0</v>
      </c>
      <c r="AK513" s="62">
        <f t="shared" si="1192"/>
        <v>0</v>
      </c>
      <c r="AL513" s="62">
        <f t="shared" si="1192"/>
        <v>0</v>
      </c>
    </row>
    <row r="514" spans="3:38" hidden="1" outlineLevel="1">
      <c r="C514" s="43" t="s">
        <v>133</v>
      </c>
      <c r="D514" s="3"/>
      <c r="E514" s="3"/>
      <c r="F514" s="47" t="s">
        <v>46</v>
      </c>
      <c r="G514" s="62">
        <f t="shared" si="1155"/>
        <v>0</v>
      </c>
      <c r="H514" s="62">
        <f t="shared" ref="H514:AL514" si="1193">-H505*$E$50</f>
        <v>0</v>
      </c>
      <c r="I514" s="62">
        <f t="shared" si="1193"/>
        <v>0</v>
      </c>
      <c r="J514" s="62">
        <f t="shared" si="1193"/>
        <v>0</v>
      </c>
      <c r="K514" s="62">
        <f t="shared" si="1193"/>
        <v>0</v>
      </c>
      <c r="L514" s="62">
        <f t="shared" si="1193"/>
        <v>0</v>
      </c>
      <c r="M514" s="62">
        <f t="shared" si="1193"/>
        <v>0</v>
      </c>
      <c r="N514" s="62">
        <f t="shared" si="1193"/>
        <v>0</v>
      </c>
      <c r="O514" s="62">
        <f t="shared" si="1193"/>
        <v>0</v>
      </c>
      <c r="P514" s="62">
        <f t="shared" si="1193"/>
        <v>0</v>
      </c>
      <c r="Q514" s="62">
        <f t="shared" si="1193"/>
        <v>0</v>
      </c>
      <c r="R514" s="62">
        <f t="shared" si="1193"/>
        <v>0</v>
      </c>
      <c r="S514" s="62">
        <f t="shared" si="1193"/>
        <v>0</v>
      </c>
      <c r="T514" s="62">
        <f t="shared" si="1193"/>
        <v>0</v>
      </c>
      <c r="U514" s="62">
        <f t="shared" si="1193"/>
        <v>0</v>
      </c>
      <c r="V514" s="62">
        <f t="shared" si="1193"/>
        <v>0</v>
      </c>
      <c r="W514" s="62">
        <f t="shared" si="1193"/>
        <v>0</v>
      </c>
      <c r="X514" s="62">
        <f t="shared" si="1193"/>
        <v>0</v>
      </c>
      <c r="Y514" s="62">
        <f t="shared" si="1193"/>
        <v>0</v>
      </c>
      <c r="Z514" s="62">
        <f t="shared" si="1193"/>
        <v>0</v>
      </c>
      <c r="AA514" s="62">
        <f t="shared" si="1193"/>
        <v>0</v>
      </c>
      <c r="AB514" s="62">
        <f t="shared" si="1193"/>
        <v>0</v>
      </c>
      <c r="AC514" s="62">
        <f t="shared" si="1193"/>
        <v>0</v>
      </c>
      <c r="AD514" s="62">
        <f t="shared" si="1193"/>
        <v>0</v>
      </c>
      <c r="AE514" s="62">
        <f t="shared" si="1193"/>
        <v>0</v>
      </c>
      <c r="AF514" s="62">
        <f t="shared" si="1193"/>
        <v>0</v>
      </c>
      <c r="AG514" s="62">
        <f t="shared" si="1193"/>
        <v>0</v>
      </c>
      <c r="AH514" s="62">
        <f t="shared" si="1193"/>
        <v>0</v>
      </c>
      <c r="AI514" s="62">
        <f t="shared" si="1193"/>
        <v>0</v>
      </c>
      <c r="AJ514" s="62">
        <f t="shared" si="1193"/>
        <v>0</v>
      </c>
      <c r="AK514" s="62">
        <f t="shared" si="1193"/>
        <v>0</v>
      </c>
      <c r="AL514" s="62">
        <f t="shared" si="1193"/>
        <v>0</v>
      </c>
    </row>
    <row r="515" spans="3:38" hidden="1" outlineLevel="1">
      <c r="C515" s="43" t="s">
        <v>121</v>
      </c>
      <c r="D515" s="3"/>
      <c r="E515" s="3"/>
      <c r="F515" s="47" t="s">
        <v>46</v>
      </c>
      <c r="G515" s="62">
        <f t="shared" si="1155"/>
        <v>0</v>
      </c>
      <c r="H515" s="62">
        <f t="shared" ref="H515:AL515" si="1194">-MAX(H505*0.25,SUM(H505:H507,H513:H514,H516:H517))*$E$51</f>
        <v>0</v>
      </c>
      <c r="I515" s="62">
        <f t="shared" si="1194"/>
        <v>0</v>
      </c>
      <c r="J515" s="62">
        <f t="shared" si="1194"/>
        <v>0</v>
      </c>
      <c r="K515" s="62">
        <f t="shared" si="1194"/>
        <v>0</v>
      </c>
      <c r="L515" s="62">
        <f t="shared" si="1194"/>
        <v>0</v>
      </c>
      <c r="M515" s="62">
        <f t="shared" si="1194"/>
        <v>0</v>
      </c>
      <c r="N515" s="62">
        <f t="shared" si="1194"/>
        <v>0</v>
      </c>
      <c r="O515" s="62">
        <f t="shared" si="1194"/>
        <v>0</v>
      </c>
      <c r="P515" s="62">
        <f t="shared" si="1194"/>
        <v>0</v>
      </c>
      <c r="Q515" s="62">
        <f t="shared" si="1194"/>
        <v>0</v>
      </c>
      <c r="R515" s="62">
        <f t="shared" si="1194"/>
        <v>0</v>
      </c>
      <c r="S515" s="62">
        <f t="shared" si="1194"/>
        <v>0</v>
      </c>
      <c r="T515" s="62">
        <f t="shared" si="1194"/>
        <v>0</v>
      </c>
      <c r="U515" s="62">
        <f t="shared" si="1194"/>
        <v>0</v>
      </c>
      <c r="V515" s="62">
        <f t="shared" si="1194"/>
        <v>0</v>
      </c>
      <c r="W515" s="62">
        <f t="shared" si="1194"/>
        <v>0</v>
      </c>
      <c r="X515" s="62">
        <f t="shared" si="1194"/>
        <v>0</v>
      </c>
      <c r="Y515" s="62">
        <f t="shared" si="1194"/>
        <v>0</v>
      </c>
      <c r="Z515" s="62">
        <f t="shared" si="1194"/>
        <v>0</v>
      </c>
      <c r="AA515" s="62">
        <f t="shared" si="1194"/>
        <v>0</v>
      </c>
      <c r="AB515" s="62">
        <f t="shared" si="1194"/>
        <v>0</v>
      </c>
      <c r="AC515" s="62">
        <f t="shared" si="1194"/>
        <v>0</v>
      </c>
      <c r="AD515" s="62">
        <f t="shared" si="1194"/>
        <v>0</v>
      </c>
      <c r="AE515" s="62">
        <f t="shared" si="1194"/>
        <v>0</v>
      </c>
      <c r="AF515" s="62">
        <f t="shared" si="1194"/>
        <v>0</v>
      </c>
      <c r="AG515" s="62">
        <f t="shared" si="1194"/>
        <v>0</v>
      </c>
      <c r="AH515" s="62">
        <f t="shared" si="1194"/>
        <v>0</v>
      </c>
      <c r="AI515" s="62">
        <f t="shared" si="1194"/>
        <v>0</v>
      </c>
      <c r="AJ515" s="62">
        <f t="shared" si="1194"/>
        <v>0</v>
      </c>
      <c r="AK515" s="62">
        <f t="shared" si="1194"/>
        <v>0</v>
      </c>
      <c r="AL515" s="62">
        <f t="shared" si="1194"/>
        <v>0</v>
      </c>
    </row>
    <row r="516" spans="3:38" hidden="1" outlineLevel="1">
      <c r="C516" s="66" t="s">
        <v>118</v>
      </c>
      <c r="D516" s="63"/>
      <c r="E516" s="3"/>
      <c r="F516" s="47" t="s">
        <v>46</v>
      </c>
      <c r="G516" s="62">
        <f t="shared" si="1155"/>
        <v>0</v>
      </c>
      <c r="H516" s="62">
        <f t="shared" ref="H516:AL516" si="1195">SUM(H506,H509:H510)*$G$49</f>
        <v>0</v>
      </c>
      <c r="I516" s="62">
        <f t="shared" si="1195"/>
        <v>0</v>
      </c>
      <c r="J516" s="62">
        <f t="shared" si="1195"/>
        <v>0</v>
      </c>
      <c r="K516" s="62">
        <f t="shared" si="1195"/>
        <v>0</v>
      </c>
      <c r="L516" s="62">
        <f t="shared" si="1195"/>
        <v>0</v>
      </c>
      <c r="M516" s="62">
        <f t="shared" si="1195"/>
        <v>0</v>
      </c>
      <c r="N516" s="62">
        <f t="shared" si="1195"/>
        <v>0</v>
      </c>
      <c r="O516" s="62">
        <f t="shared" si="1195"/>
        <v>0</v>
      </c>
      <c r="P516" s="62">
        <f t="shared" si="1195"/>
        <v>0</v>
      </c>
      <c r="Q516" s="62">
        <f t="shared" si="1195"/>
        <v>0</v>
      </c>
      <c r="R516" s="62">
        <f t="shared" si="1195"/>
        <v>0</v>
      </c>
      <c r="S516" s="62">
        <f t="shared" si="1195"/>
        <v>0</v>
      </c>
      <c r="T516" s="62">
        <f t="shared" si="1195"/>
        <v>0</v>
      </c>
      <c r="U516" s="62">
        <f t="shared" si="1195"/>
        <v>0</v>
      </c>
      <c r="V516" s="62">
        <f t="shared" si="1195"/>
        <v>0</v>
      </c>
      <c r="W516" s="62">
        <f t="shared" si="1195"/>
        <v>0</v>
      </c>
      <c r="X516" s="62">
        <f t="shared" si="1195"/>
        <v>0</v>
      </c>
      <c r="Y516" s="62">
        <f t="shared" si="1195"/>
        <v>0</v>
      </c>
      <c r="Z516" s="62">
        <f t="shared" si="1195"/>
        <v>0</v>
      </c>
      <c r="AA516" s="62">
        <f t="shared" si="1195"/>
        <v>0</v>
      </c>
      <c r="AB516" s="62">
        <f t="shared" si="1195"/>
        <v>0</v>
      </c>
      <c r="AC516" s="62">
        <f t="shared" si="1195"/>
        <v>0</v>
      </c>
      <c r="AD516" s="62">
        <f t="shared" si="1195"/>
        <v>0</v>
      </c>
      <c r="AE516" s="62">
        <f t="shared" si="1195"/>
        <v>0</v>
      </c>
      <c r="AF516" s="62">
        <f t="shared" si="1195"/>
        <v>0</v>
      </c>
      <c r="AG516" s="62">
        <f t="shared" si="1195"/>
        <v>0</v>
      </c>
      <c r="AH516" s="62">
        <f t="shared" si="1195"/>
        <v>0</v>
      </c>
      <c r="AI516" s="62">
        <f t="shared" si="1195"/>
        <v>0</v>
      </c>
      <c r="AJ516" s="62">
        <f t="shared" si="1195"/>
        <v>0</v>
      </c>
      <c r="AK516" s="62">
        <f t="shared" si="1195"/>
        <v>0</v>
      </c>
      <c r="AL516" s="62">
        <f t="shared" si="1195"/>
        <v>0</v>
      </c>
    </row>
    <row r="517" spans="3:38" hidden="1" outlineLevel="1">
      <c r="C517" s="43" t="s">
        <v>114</v>
      </c>
      <c r="D517" s="3"/>
      <c r="E517" s="3"/>
      <c r="F517" s="47" t="s">
        <v>46</v>
      </c>
      <c r="G517" s="62">
        <f t="shared" si="1155"/>
        <v>0</v>
      </c>
      <c r="H517" s="62">
        <f t="shared" ref="H517:AL517" si="1196">SUM(H380:H382,H386:H387)</f>
        <v>0</v>
      </c>
      <c r="I517" s="62">
        <f t="shared" si="1196"/>
        <v>0</v>
      </c>
      <c r="J517" s="62">
        <f t="shared" si="1196"/>
        <v>0</v>
      </c>
      <c r="K517" s="62">
        <f t="shared" si="1196"/>
        <v>0</v>
      </c>
      <c r="L517" s="62">
        <f t="shared" si="1196"/>
        <v>0</v>
      </c>
      <c r="M517" s="62">
        <f t="shared" si="1196"/>
        <v>0</v>
      </c>
      <c r="N517" s="62">
        <f t="shared" si="1196"/>
        <v>0</v>
      </c>
      <c r="O517" s="62">
        <f t="shared" si="1196"/>
        <v>0</v>
      </c>
      <c r="P517" s="62">
        <f t="shared" si="1196"/>
        <v>0</v>
      </c>
      <c r="Q517" s="62">
        <f t="shared" si="1196"/>
        <v>0</v>
      </c>
      <c r="R517" s="62">
        <f t="shared" si="1196"/>
        <v>0</v>
      </c>
      <c r="S517" s="62">
        <f t="shared" si="1196"/>
        <v>0</v>
      </c>
      <c r="T517" s="62">
        <f t="shared" si="1196"/>
        <v>0</v>
      </c>
      <c r="U517" s="62">
        <f t="shared" si="1196"/>
        <v>0</v>
      </c>
      <c r="V517" s="62">
        <f t="shared" si="1196"/>
        <v>0</v>
      </c>
      <c r="W517" s="62">
        <f t="shared" si="1196"/>
        <v>0</v>
      </c>
      <c r="X517" s="62">
        <f t="shared" si="1196"/>
        <v>0</v>
      </c>
      <c r="Y517" s="62">
        <f t="shared" si="1196"/>
        <v>0</v>
      </c>
      <c r="Z517" s="62">
        <f t="shared" si="1196"/>
        <v>0</v>
      </c>
      <c r="AA517" s="62">
        <f t="shared" si="1196"/>
        <v>0</v>
      </c>
      <c r="AB517" s="62">
        <f t="shared" si="1196"/>
        <v>0</v>
      </c>
      <c r="AC517" s="62">
        <f t="shared" si="1196"/>
        <v>0</v>
      </c>
      <c r="AD517" s="62">
        <f t="shared" si="1196"/>
        <v>0</v>
      </c>
      <c r="AE517" s="62">
        <f t="shared" si="1196"/>
        <v>0</v>
      </c>
      <c r="AF517" s="62">
        <f t="shared" si="1196"/>
        <v>0</v>
      </c>
      <c r="AG517" s="62">
        <f t="shared" si="1196"/>
        <v>0</v>
      </c>
      <c r="AH517" s="62">
        <f t="shared" si="1196"/>
        <v>0</v>
      </c>
      <c r="AI517" s="62">
        <f t="shared" si="1196"/>
        <v>0</v>
      </c>
      <c r="AJ517" s="62">
        <f t="shared" si="1196"/>
        <v>0</v>
      </c>
      <c r="AK517" s="62">
        <f t="shared" si="1196"/>
        <v>0</v>
      </c>
      <c r="AL517" s="62">
        <f t="shared" si="1196"/>
        <v>0</v>
      </c>
    </row>
    <row r="518" spans="3:38" hidden="1" outlineLevel="1">
      <c r="C518" s="43" t="s">
        <v>111</v>
      </c>
      <c r="D518" s="3"/>
      <c r="E518" s="3"/>
      <c r="F518" s="47" t="s">
        <v>46</v>
      </c>
      <c r="G518" s="62">
        <f t="shared" si="1155"/>
        <v>0</v>
      </c>
      <c r="H518" s="62">
        <f t="shared" ref="H518:AL518" si="1197">-H484*($G$11*$Q$41)/1000000</f>
        <v>0</v>
      </c>
      <c r="I518" s="62">
        <f t="shared" si="1197"/>
        <v>0</v>
      </c>
      <c r="J518" s="62">
        <f t="shared" si="1197"/>
        <v>0</v>
      </c>
      <c r="K518" s="62">
        <f t="shared" si="1197"/>
        <v>0</v>
      </c>
      <c r="L518" s="62">
        <f t="shared" si="1197"/>
        <v>0</v>
      </c>
      <c r="M518" s="62">
        <f t="shared" si="1197"/>
        <v>0</v>
      </c>
      <c r="N518" s="62">
        <f t="shared" si="1197"/>
        <v>0</v>
      </c>
      <c r="O518" s="62">
        <f t="shared" si="1197"/>
        <v>0</v>
      </c>
      <c r="P518" s="62">
        <f t="shared" si="1197"/>
        <v>0</v>
      </c>
      <c r="Q518" s="62">
        <f t="shared" si="1197"/>
        <v>0</v>
      </c>
      <c r="R518" s="62">
        <f t="shared" si="1197"/>
        <v>0</v>
      </c>
      <c r="S518" s="62">
        <f t="shared" si="1197"/>
        <v>0</v>
      </c>
      <c r="T518" s="62">
        <f t="shared" si="1197"/>
        <v>0</v>
      </c>
      <c r="U518" s="62">
        <f t="shared" si="1197"/>
        <v>0</v>
      </c>
      <c r="V518" s="62">
        <f t="shared" si="1197"/>
        <v>0</v>
      </c>
      <c r="W518" s="62">
        <f t="shared" si="1197"/>
        <v>0</v>
      </c>
      <c r="X518" s="62">
        <f t="shared" si="1197"/>
        <v>0</v>
      </c>
      <c r="Y518" s="62">
        <f t="shared" si="1197"/>
        <v>0</v>
      </c>
      <c r="Z518" s="62">
        <f t="shared" si="1197"/>
        <v>0</v>
      </c>
      <c r="AA518" s="62">
        <f t="shared" si="1197"/>
        <v>0</v>
      </c>
      <c r="AB518" s="62">
        <f t="shared" si="1197"/>
        <v>0</v>
      </c>
      <c r="AC518" s="62">
        <f t="shared" si="1197"/>
        <v>0</v>
      </c>
      <c r="AD518" s="62">
        <f t="shared" si="1197"/>
        <v>0</v>
      </c>
      <c r="AE518" s="62">
        <f t="shared" si="1197"/>
        <v>0</v>
      </c>
      <c r="AF518" s="62">
        <f t="shared" si="1197"/>
        <v>0</v>
      </c>
      <c r="AG518" s="62">
        <f t="shared" si="1197"/>
        <v>0</v>
      </c>
      <c r="AH518" s="62">
        <f t="shared" si="1197"/>
        <v>0</v>
      </c>
      <c r="AI518" s="62">
        <f t="shared" si="1197"/>
        <v>0</v>
      </c>
      <c r="AJ518" s="62">
        <f t="shared" si="1197"/>
        <v>0</v>
      </c>
      <c r="AK518" s="62">
        <f t="shared" si="1197"/>
        <v>0</v>
      </c>
      <c r="AL518" s="62">
        <f t="shared" si="1197"/>
        <v>0</v>
      </c>
    </row>
    <row r="519" spans="3:38" hidden="1" outlineLevel="1">
      <c r="C519" s="43" t="s">
        <v>112</v>
      </c>
      <c r="D519" s="3"/>
      <c r="E519" s="3"/>
      <c r="F519" s="47" t="s">
        <v>46</v>
      </c>
      <c r="G519" s="62">
        <f t="shared" si="1155"/>
        <v>0</v>
      </c>
      <c r="H519" s="62">
        <f>IFERROR(-H484/$G484*$Q$42,0)</f>
        <v>0</v>
      </c>
      <c r="I519" s="62">
        <f t="shared" ref="I519:AL519" si="1198">IFERROR(-I484/$G484*$Q$42,0)</f>
        <v>0</v>
      </c>
      <c r="J519" s="62">
        <f t="shared" si="1198"/>
        <v>0</v>
      </c>
      <c r="K519" s="62">
        <f t="shared" si="1198"/>
        <v>0</v>
      </c>
      <c r="L519" s="62">
        <f t="shared" si="1198"/>
        <v>0</v>
      </c>
      <c r="M519" s="62">
        <f t="shared" si="1198"/>
        <v>0</v>
      </c>
      <c r="N519" s="62">
        <f t="shared" si="1198"/>
        <v>0</v>
      </c>
      <c r="O519" s="62">
        <f t="shared" si="1198"/>
        <v>0</v>
      </c>
      <c r="P519" s="62">
        <f t="shared" si="1198"/>
        <v>0</v>
      </c>
      <c r="Q519" s="62">
        <f t="shared" si="1198"/>
        <v>0</v>
      </c>
      <c r="R519" s="62">
        <f t="shared" si="1198"/>
        <v>0</v>
      </c>
      <c r="S519" s="62">
        <f t="shared" si="1198"/>
        <v>0</v>
      </c>
      <c r="T519" s="62">
        <f t="shared" si="1198"/>
        <v>0</v>
      </c>
      <c r="U519" s="62">
        <f t="shared" si="1198"/>
        <v>0</v>
      </c>
      <c r="V519" s="62">
        <f t="shared" si="1198"/>
        <v>0</v>
      </c>
      <c r="W519" s="62">
        <f t="shared" si="1198"/>
        <v>0</v>
      </c>
      <c r="X519" s="62">
        <f t="shared" si="1198"/>
        <v>0</v>
      </c>
      <c r="Y519" s="62">
        <f t="shared" si="1198"/>
        <v>0</v>
      </c>
      <c r="Z519" s="62">
        <f t="shared" si="1198"/>
        <v>0</v>
      </c>
      <c r="AA519" s="62">
        <f t="shared" si="1198"/>
        <v>0</v>
      </c>
      <c r="AB519" s="62">
        <f t="shared" si="1198"/>
        <v>0</v>
      </c>
      <c r="AC519" s="62">
        <f t="shared" si="1198"/>
        <v>0</v>
      </c>
      <c r="AD519" s="62">
        <f t="shared" si="1198"/>
        <v>0</v>
      </c>
      <c r="AE519" s="62">
        <f t="shared" si="1198"/>
        <v>0</v>
      </c>
      <c r="AF519" s="62">
        <f t="shared" si="1198"/>
        <v>0</v>
      </c>
      <c r="AG519" s="62">
        <f t="shared" si="1198"/>
        <v>0</v>
      </c>
      <c r="AH519" s="62">
        <f t="shared" si="1198"/>
        <v>0</v>
      </c>
      <c r="AI519" s="62">
        <f t="shared" si="1198"/>
        <v>0</v>
      </c>
      <c r="AJ519" s="62">
        <f t="shared" si="1198"/>
        <v>0</v>
      </c>
      <c r="AK519" s="62">
        <f t="shared" si="1198"/>
        <v>0</v>
      </c>
      <c r="AL519" s="62">
        <f t="shared" si="1198"/>
        <v>0</v>
      </c>
    </row>
    <row r="520" spans="3:38" hidden="1" outlineLevel="1">
      <c r="C520" s="43" t="s">
        <v>113</v>
      </c>
      <c r="D520" s="3"/>
      <c r="E520" s="3"/>
      <c r="F520" s="47" t="s">
        <v>46</v>
      </c>
      <c r="G520" s="62">
        <f t="shared" si="1155"/>
        <v>0</v>
      </c>
      <c r="H520" s="62">
        <f t="shared" ref="H520:AL520" si="1199">-H486*($G$11*$Q$41)/1000000</f>
        <v>0</v>
      </c>
      <c r="I520" s="62">
        <f t="shared" si="1199"/>
        <v>0</v>
      </c>
      <c r="J520" s="62">
        <f t="shared" si="1199"/>
        <v>0</v>
      </c>
      <c r="K520" s="62">
        <f t="shared" si="1199"/>
        <v>0</v>
      </c>
      <c r="L520" s="62">
        <f t="shared" si="1199"/>
        <v>0</v>
      </c>
      <c r="M520" s="62">
        <f t="shared" si="1199"/>
        <v>0</v>
      </c>
      <c r="N520" s="62">
        <f t="shared" si="1199"/>
        <v>0</v>
      </c>
      <c r="O520" s="62">
        <f t="shared" si="1199"/>
        <v>0</v>
      </c>
      <c r="P520" s="62">
        <f t="shared" si="1199"/>
        <v>0</v>
      </c>
      <c r="Q520" s="62">
        <f t="shared" si="1199"/>
        <v>0</v>
      </c>
      <c r="R520" s="62">
        <f t="shared" si="1199"/>
        <v>0</v>
      </c>
      <c r="S520" s="62">
        <f t="shared" si="1199"/>
        <v>0</v>
      </c>
      <c r="T520" s="62">
        <f t="shared" si="1199"/>
        <v>0</v>
      </c>
      <c r="U520" s="62">
        <f t="shared" si="1199"/>
        <v>0</v>
      </c>
      <c r="V520" s="62">
        <f t="shared" si="1199"/>
        <v>0</v>
      </c>
      <c r="W520" s="62">
        <f t="shared" si="1199"/>
        <v>0</v>
      </c>
      <c r="X520" s="62">
        <f t="shared" si="1199"/>
        <v>0</v>
      </c>
      <c r="Y520" s="62">
        <f t="shared" si="1199"/>
        <v>0</v>
      </c>
      <c r="Z520" s="62">
        <f t="shared" si="1199"/>
        <v>0</v>
      </c>
      <c r="AA520" s="62">
        <f t="shared" si="1199"/>
        <v>0</v>
      </c>
      <c r="AB520" s="62">
        <f t="shared" si="1199"/>
        <v>0</v>
      </c>
      <c r="AC520" s="62">
        <f t="shared" si="1199"/>
        <v>0</v>
      </c>
      <c r="AD520" s="62">
        <f t="shared" si="1199"/>
        <v>0</v>
      </c>
      <c r="AE520" s="62">
        <f t="shared" si="1199"/>
        <v>0</v>
      </c>
      <c r="AF520" s="62">
        <f t="shared" si="1199"/>
        <v>0</v>
      </c>
      <c r="AG520" s="62">
        <f t="shared" si="1199"/>
        <v>0</v>
      </c>
      <c r="AH520" s="62">
        <f t="shared" si="1199"/>
        <v>0</v>
      </c>
      <c r="AI520" s="62">
        <f t="shared" si="1199"/>
        <v>0</v>
      </c>
      <c r="AJ520" s="62">
        <f t="shared" si="1199"/>
        <v>0</v>
      </c>
      <c r="AK520" s="62">
        <f t="shared" si="1199"/>
        <v>0</v>
      </c>
      <c r="AL520" s="62">
        <f t="shared" si="1199"/>
        <v>0</v>
      </c>
    </row>
    <row r="521" spans="3:38" hidden="1" outlineLevel="1">
      <c r="C521" s="43" t="s">
        <v>205</v>
      </c>
      <c r="D521" s="3"/>
      <c r="E521" s="3"/>
      <c r="F521" s="47" t="s">
        <v>46</v>
      </c>
      <c r="G521" s="62">
        <f t="shared" si="1155"/>
        <v>0</v>
      </c>
      <c r="H521" s="62">
        <f>-H488</f>
        <v>0</v>
      </c>
      <c r="I521" s="62">
        <f t="shared" ref="I521:AL521" si="1200">-I488</f>
        <v>0</v>
      </c>
      <c r="J521" s="62">
        <f t="shared" si="1200"/>
        <v>0</v>
      </c>
      <c r="K521" s="62">
        <f t="shared" si="1200"/>
        <v>0</v>
      </c>
      <c r="L521" s="62">
        <f t="shared" si="1200"/>
        <v>0</v>
      </c>
      <c r="M521" s="62">
        <f t="shared" si="1200"/>
        <v>0</v>
      </c>
      <c r="N521" s="62">
        <f t="shared" si="1200"/>
        <v>0</v>
      </c>
      <c r="O521" s="62">
        <f t="shared" si="1200"/>
        <v>0</v>
      </c>
      <c r="P521" s="62">
        <f t="shared" si="1200"/>
        <v>0</v>
      </c>
      <c r="Q521" s="62">
        <f t="shared" si="1200"/>
        <v>0</v>
      </c>
      <c r="R521" s="62">
        <f t="shared" si="1200"/>
        <v>0</v>
      </c>
      <c r="S521" s="62">
        <f t="shared" si="1200"/>
        <v>0</v>
      </c>
      <c r="T521" s="62">
        <f t="shared" si="1200"/>
        <v>0</v>
      </c>
      <c r="U521" s="62">
        <f t="shared" si="1200"/>
        <v>0</v>
      </c>
      <c r="V521" s="62">
        <f t="shared" si="1200"/>
        <v>0</v>
      </c>
      <c r="W521" s="62">
        <f t="shared" si="1200"/>
        <v>0</v>
      </c>
      <c r="X521" s="62">
        <f t="shared" si="1200"/>
        <v>0</v>
      </c>
      <c r="Y521" s="62">
        <f t="shared" si="1200"/>
        <v>0</v>
      </c>
      <c r="Z521" s="62">
        <f t="shared" si="1200"/>
        <v>0</v>
      </c>
      <c r="AA521" s="62">
        <f t="shared" si="1200"/>
        <v>0</v>
      </c>
      <c r="AB521" s="62">
        <f t="shared" si="1200"/>
        <v>0</v>
      </c>
      <c r="AC521" s="62">
        <f t="shared" si="1200"/>
        <v>0</v>
      </c>
      <c r="AD521" s="62">
        <f t="shared" si="1200"/>
        <v>0</v>
      </c>
      <c r="AE521" s="62">
        <f t="shared" si="1200"/>
        <v>0</v>
      </c>
      <c r="AF521" s="62">
        <f t="shared" si="1200"/>
        <v>0</v>
      </c>
      <c r="AG521" s="62">
        <f t="shared" si="1200"/>
        <v>0</v>
      </c>
      <c r="AH521" s="62">
        <f t="shared" si="1200"/>
        <v>0</v>
      </c>
      <c r="AI521" s="62">
        <f t="shared" si="1200"/>
        <v>0</v>
      </c>
      <c r="AJ521" s="62">
        <f t="shared" si="1200"/>
        <v>0</v>
      </c>
      <c r="AK521" s="62">
        <f t="shared" si="1200"/>
        <v>0</v>
      </c>
      <c r="AL521" s="62">
        <f t="shared" si="1200"/>
        <v>0</v>
      </c>
    </row>
    <row r="522" spans="3:38" hidden="1" outlineLevel="1">
      <c r="C522" s="43" t="s">
        <v>122</v>
      </c>
      <c r="D522" s="3"/>
      <c r="E522" s="3"/>
      <c r="F522" s="47" t="s">
        <v>46</v>
      </c>
      <c r="G522" s="62">
        <f t="shared" si="1155"/>
        <v>-0.5</v>
      </c>
      <c r="H522" s="62">
        <f t="shared" ref="H522:AL522" si="1201">SUM(H506:H507)*$G$52</f>
        <v>0</v>
      </c>
      <c r="I522" s="62">
        <f t="shared" si="1201"/>
        <v>0</v>
      </c>
      <c r="J522" s="62">
        <f t="shared" si="1201"/>
        <v>0</v>
      </c>
      <c r="K522" s="62">
        <f t="shared" si="1201"/>
        <v>0</v>
      </c>
      <c r="L522" s="62">
        <f t="shared" si="1201"/>
        <v>0</v>
      </c>
      <c r="M522" s="62">
        <f t="shared" si="1201"/>
        <v>0</v>
      </c>
      <c r="N522" s="62">
        <f t="shared" si="1201"/>
        <v>-0.5</v>
      </c>
      <c r="O522" s="62">
        <f t="shared" si="1201"/>
        <v>0</v>
      </c>
      <c r="P522" s="62">
        <f t="shared" si="1201"/>
        <v>0</v>
      </c>
      <c r="Q522" s="62">
        <f t="shared" si="1201"/>
        <v>0</v>
      </c>
      <c r="R522" s="62">
        <f t="shared" si="1201"/>
        <v>0</v>
      </c>
      <c r="S522" s="62">
        <f t="shared" si="1201"/>
        <v>0</v>
      </c>
      <c r="T522" s="62">
        <f t="shared" si="1201"/>
        <v>0</v>
      </c>
      <c r="U522" s="62">
        <f t="shared" si="1201"/>
        <v>0</v>
      </c>
      <c r="V522" s="62">
        <f t="shared" si="1201"/>
        <v>0</v>
      </c>
      <c r="W522" s="62">
        <f t="shared" si="1201"/>
        <v>0</v>
      </c>
      <c r="X522" s="62">
        <f t="shared" si="1201"/>
        <v>0</v>
      </c>
      <c r="Y522" s="62">
        <f t="shared" si="1201"/>
        <v>0</v>
      </c>
      <c r="Z522" s="62">
        <f t="shared" si="1201"/>
        <v>0</v>
      </c>
      <c r="AA522" s="62">
        <f t="shared" si="1201"/>
        <v>0</v>
      </c>
      <c r="AB522" s="62">
        <f t="shared" si="1201"/>
        <v>0</v>
      </c>
      <c r="AC522" s="62">
        <f t="shared" si="1201"/>
        <v>0</v>
      </c>
      <c r="AD522" s="62">
        <f t="shared" si="1201"/>
        <v>0</v>
      </c>
      <c r="AE522" s="62">
        <f t="shared" si="1201"/>
        <v>0</v>
      </c>
      <c r="AF522" s="62">
        <f t="shared" si="1201"/>
        <v>0</v>
      </c>
      <c r="AG522" s="62">
        <f t="shared" si="1201"/>
        <v>0</v>
      </c>
      <c r="AH522" s="62">
        <f t="shared" si="1201"/>
        <v>0</v>
      </c>
      <c r="AI522" s="62">
        <f t="shared" si="1201"/>
        <v>0</v>
      </c>
      <c r="AJ522" s="62">
        <f t="shared" si="1201"/>
        <v>0</v>
      </c>
      <c r="AK522" s="62">
        <f t="shared" si="1201"/>
        <v>0</v>
      </c>
      <c r="AL522" s="62">
        <f t="shared" si="1201"/>
        <v>0</v>
      </c>
    </row>
    <row r="523" spans="3:38" hidden="1" outlineLevel="1">
      <c r="C523" s="65" t="s">
        <v>125</v>
      </c>
      <c r="D523" s="83"/>
      <c r="E523" s="83"/>
      <c r="F523" s="84" t="s">
        <v>46</v>
      </c>
      <c r="G523" s="85">
        <f t="shared" si="1155"/>
        <v>-5.5</v>
      </c>
      <c r="H523" s="85">
        <f t="shared" ref="H523:AL523" si="1202">SUM(H505:H507,H513:H522)</f>
        <v>0</v>
      </c>
      <c r="I523" s="85">
        <f t="shared" si="1202"/>
        <v>0</v>
      </c>
      <c r="J523" s="85">
        <f t="shared" si="1202"/>
        <v>0</v>
      </c>
      <c r="K523" s="85">
        <f t="shared" si="1202"/>
        <v>0</v>
      </c>
      <c r="L523" s="85">
        <f t="shared" si="1202"/>
        <v>0</v>
      </c>
      <c r="M523" s="85">
        <f t="shared" si="1202"/>
        <v>0</v>
      </c>
      <c r="N523" s="85">
        <f t="shared" si="1202"/>
        <v>-5.5</v>
      </c>
      <c r="O523" s="85">
        <f t="shared" si="1202"/>
        <v>0</v>
      </c>
      <c r="P523" s="85">
        <f t="shared" si="1202"/>
        <v>0</v>
      </c>
      <c r="Q523" s="85">
        <f t="shared" si="1202"/>
        <v>0</v>
      </c>
      <c r="R523" s="85">
        <f t="shared" si="1202"/>
        <v>0</v>
      </c>
      <c r="S523" s="85">
        <f t="shared" si="1202"/>
        <v>0</v>
      </c>
      <c r="T523" s="85">
        <f t="shared" si="1202"/>
        <v>0</v>
      </c>
      <c r="U523" s="85">
        <f t="shared" si="1202"/>
        <v>0</v>
      </c>
      <c r="V523" s="85">
        <f t="shared" si="1202"/>
        <v>0</v>
      </c>
      <c r="W523" s="85">
        <f t="shared" si="1202"/>
        <v>0</v>
      </c>
      <c r="X523" s="85">
        <f t="shared" si="1202"/>
        <v>0</v>
      </c>
      <c r="Y523" s="85">
        <f t="shared" si="1202"/>
        <v>0</v>
      </c>
      <c r="Z523" s="85">
        <f t="shared" si="1202"/>
        <v>0</v>
      </c>
      <c r="AA523" s="85">
        <f t="shared" si="1202"/>
        <v>0</v>
      </c>
      <c r="AB523" s="85">
        <f t="shared" si="1202"/>
        <v>0</v>
      </c>
      <c r="AC523" s="85">
        <f t="shared" si="1202"/>
        <v>0</v>
      </c>
      <c r="AD523" s="85">
        <f t="shared" si="1202"/>
        <v>0</v>
      </c>
      <c r="AE523" s="85">
        <f t="shared" si="1202"/>
        <v>0</v>
      </c>
      <c r="AF523" s="85">
        <f t="shared" si="1202"/>
        <v>0</v>
      </c>
      <c r="AG523" s="85">
        <f t="shared" si="1202"/>
        <v>0</v>
      </c>
      <c r="AH523" s="85">
        <f t="shared" si="1202"/>
        <v>0</v>
      </c>
      <c r="AI523" s="85">
        <f t="shared" si="1202"/>
        <v>0</v>
      </c>
      <c r="AJ523" s="85">
        <f t="shared" si="1202"/>
        <v>0</v>
      </c>
      <c r="AK523" s="85">
        <f t="shared" si="1202"/>
        <v>0</v>
      </c>
      <c r="AL523" s="85">
        <f t="shared" si="1202"/>
        <v>0</v>
      </c>
    </row>
    <row r="524" spans="3:38" hidden="1" outlineLevel="1">
      <c r="C524" s="65" t="s">
        <v>141</v>
      </c>
      <c r="D524" s="83"/>
      <c r="E524" s="83"/>
      <c r="F524" s="84" t="s">
        <v>142</v>
      </c>
      <c r="G524" s="85">
        <f>-IFERROR(SUMPRODUCT(H524:AL524,H501:AL501)/G501,0)</f>
        <v>0</v>
      </c>
      <c r="H524" s="85">
        <f t="shared" ref="H524:AL524" si="1203">IFERROR(-SUM(H506:H507,H513:H522)/H501,0)*1000</f>
        <v>0</v>
      </c>
      <c r="I524" s="85">
        <f t="shared" si="1203"/>
        <v>0</v>
      </c>
      <c r="J524" s="85">
        <f t="shared" si="1203"/>
        <v>0</v>
      </c>
      <c r="K524" s="85">
        <f t="shared" si="1203"/>
        <v>0</v>
      </c>
      <c r="L524" s="85">
        <f t="shared" si="1203"/>
        <v>0</v>
      </c>
      <c r="M524" s="85">
        <f t="shared" si="1203"/>
        <v>0</v>
      </c>
      <c r="N524" s="85">
        <f t="shared" si="1203"/>
        <v>0</v>
      </c>
      <c r="O524" s="85">
        <f t="shared" si="1203"/>
        <v>0</v>
      </c>
      <c r="P524" s="85">
        <f t="shared" si="1203"/>
        <v>0</v>
      </c>
      <c r="Q524" s="85">
        <f t="shared" si="1203"/>
        <v>0</v>
      </c>
      <c r="R524" s="85">
        <f t="shared" si="1203"/>
        <v>0</v>
      </c>
      <c r="S524" s="85">
        <f t="shared" si="1203"/>
        <v>0</v>
      </c>
      <c r="T524" s="85">
        <f t="shared" si="1203"/>
        <v>0</v>
      </c>
      <c r="U524" s="85">
        <f t="shared" si="1203"/>
        <v>0</v>
      </c>
      <c r="V524" s="85">
        <f t="shared" si="1203"/>
        <v>0</v>
      </c>
      <c r="W524" s="85">
        <f t="shared" si="1203"/>
        <v>0</v>
      </c>
      <c r="X524" s="85">
        <f t="shared" si="1203"/>
        <v>0</v>
      </c>
      <c r="Y524" s="85">
        <f t="shared" si="1203"/>
        <v>0</v>
      </c>
      <c r="Z524" s="85">
        <f t="shared" si="1203"/>
        <v>0</v>
      </c>
      <c r="AA524" s="85">
        <f t="shared" si="1203"/>
        <v>0</v>
      </c>
      <c r="AB524" s="85">
        <f t="shared" si="1203"/>
        <v>0</v>
      </c>
      <c r="AC524" s="85">
        <f t="shared" si="1203"/>
        <v>0</v>
      </c>
      <c r="AD524" s="85">
        <f t="shared" si="1203"/>
        <v>0</v>
      </c>
      <c r="AE524" s="85">
        <f t="shared" si="1203"/>
        <v>0</v>
      </c>
      <c r="AF524" s="85">
        <f t="shared" si="1203"/>
        <v>0</v>
      </c>
      <c r="AG524" s="85">
        <f t="shared" si="1203"/>
        <v>0</v>
      </c>
      <c r="AH524" s="85">
        <f t="shared" si="1203"/>
        <v>0</v>
      </c>
      <c r="AI524" s="85">
        <f t="shared" si="1203"/>
        <v>0</v>
      </c>
      <c r="AJ524" s="85">
        <f t="shared" si="1203"/>
        <v>0</v>
      </c>
      <c r="AK524" s="85">
        <f t="shared" si="1203"/>
        <v>0</v>
      </c>
      <c r="AL524" s="85">
        <f t="shared" si="1203"/>
        <v>0</v>
      </c>
    </row>
    <row r="525" spans="3:38" hidden="1" outlineLevel="1">
      <c r="C525" s="65" t="s">
        <v>126</v>
      </c>
      <c r="D525" s="83"/>
      <c r="E525" s="83"/>
      <c r="F525" s="84" t="s">
        <v>46</v>
      </c>
      <c r="G525" s="86">
        <f>NPV($H$8,I523:AL523)+H523</f>
        <v>-4.10418468150145</v>
      </c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  <c r="Z525" s="73"/>
      <c r="AA525" s="73"/>
      <c r="AB525" s="73"/>
      <c r="AC525" s="73"/>
      <c r="AD525" s="73"/>
      <c r="AE525" s="73"/>
      <c r="AF525" s="73"/>
      <c r="AG525" s="73"/>
      <c r="AH525" s="73"/>
      <c r="AI525" s="73"/>
      <c r="AJ525" s="73"/>
      <c r="AK525" s="73"/>
      <c r="AL525" s="73"/>
    </row>
    <row r="526" spans="3:38" hidden="1" outlineLevel="1">
      <c r="C526" s="65" t="s">
        <v>190</v>
      </c>
      <c r="D526" s="83"/>
      <c r="E526" s="83"/>
      <c r="F526" s="84" t="s">
        <v>0</v>
      </c>
      <c r="G526" s="131" t="str">
        <f>IFERROR(IRR(H523:AL523),"na")</f>
        <v>na</v>
      </c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X526" s="73"/>
      <c r="Y526" s="73"/>
      <c r="Z526" s="73"/>
      <c r="AA526" s="73"/>
      <c r="AB526" s="73"/>
      <c r="AC526" s="73"/>
      <c r="AD526" s="73"/>
      <c r="AE526" s="73"/>
      <c r="AF526" s="73"/>
      <c r="AG526" s="73"/>
      <c r="AH526" s="73"/>
      <c r="AI526" s="73"/>
      <c r="AJ526" s="73"/>
      <c r="AK526" s="73"/>
      <c r="AL526" s="73"/>
    </row>
    <row r="527" spans="3:38" hidden="1" outlineLevel="1" collapsed="1">
      <c r="C527" s="59"/>
      <c r="D527" s="12"/>
      <c r="E527" s="12"/>
      <c r="F527" s="60"/>
      <c r="G527" s="72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  <c r="Z527" s="73"/>
      <c r="AA527" s="73"/>
      <c r="AB527" s="73"/>
      <c r="AC527" s="73"/>
      <c r="AD527" s="73"/>
      <c r="AE527" s="73"/>
      <c r="AF527" s="73"/>
      <c r="AG527" s="73"/>
      <c r="AH527" s="73"/>
      <c r="AI527" s="73"/>
      <c r="AJ527" s="73"/>
      <c r="AK527" s="73"/>
      <c r="AL527" s="73"/>
    </row>
    <row r="528" spans="3:38" collapsed="1"/>
  </sheetData>
  <mergeCells count="2">
    <mergeCell ref="C2:C3"/>
    <mergeCell ref="D2:K4"/>
  </mergeCells>
  <dataValidations count="2">
    <dataValidation type="list" allowBlank="1" showInputMessage="1" showErrorMessage="1" sqref="O52:Q52" xr:uid="{3DCE5202-C0FD-438D-928A-739973855197}">
      <formula1>"Direct,Flotation"</formula1>
    </dataValidation>
    <dataValidation type="list" allowBlank="1" showInputMessage="1" showErrorMessage="1" sqref="O14:O15 Q14:Q15 S14:S15" xr:uid="{00000000-0002-0000-0100-000001000000}">
      <formula1>$H$69:$AC$69</formula1>
    </dataValidation>
  </dataValidations>
  <pageMargins left="0.7" right="0.7" top="0.75" bottom="0.75" header="0.3" footer="0.3"/>
  <pageSetup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Permanent!$B$2:$B$5</xm:f>
          </x14:formula1>
          <xm:sqref>N15 R15 P15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BF76"/>
  <sheetViews>
    <sheetView showGridLines="0" zoomScale="90" zoomScaleNormal="90" workbookViewId="0">
      <pane xSplit="10" ySplit="4" topLeftCell="K69" activePane="bottomRight" state="frozen"/>
      <selection pane="topRight" activeCell="K1" sqref="K1"/>
      <selection pane="bottomLeft" activeCell="A5" sqref="A5"/>
      <selection pane="bottomRight" activeCell="I32" sqref="I32"/>
    </sheetView>
  </sheetViews>
  <sheetFormatPr baseColWidth="10" defaultColWidth="8.83203125" defaultRowHeight="15" outlineLevelRow="1" outlineLevelCol="1"/>
  <cols>
    <col min="2" max="2" width="9.5" bestFit="1" customWidth="1"/>
    <col min="3" max="3" width="0.83203125" customWidth="1"/>
    <col min="4" max="4" width="1.83203125" customWidth="1"/>
    <col min="5" max="6" width="18.5" customWidth="1"/>
    <col min="7" max="7" width="8.83203125" bestFit="1" customWidth="1"/>
    <col min="8" max="8" width="7.83203125" customWidth="1" outlineLevel="1"/>
    <col min="9" max="9" width="13.5" customWidth="1"/>
    <col min="10" max="10" width="11.5" bestFit="1" customWidth="1"/>
    <col min="11" max="58" width="3.5" customWidth="1"/>
  </cols>
  <sheetData>
    <row r="2" spans="2:58" hidden="1" outlineLevel="1">
      <c r="K2" t="str">
        <f>K4&amp;" "&amp;K3</f>
        <v>Q1 2020</v>
      </c>
      <c r="L2" t="str">
        <f>L4&amp;" "&amp;K3</f>
        <v>Q2 2020</v>
      </c>
      <c r="M2" t="str">
        <f>M4&amp;" "&amp;K3</f>
        <v>Q3 2020</v>
      </c>
      <c r="N2" t="str">
        <f>N4&amp;" "&amp;K3</f>
        <v>Q4 2020</v>
      </c>
      <c r="O2" t="str">
        <f t="shared" ref="O2" si="0">O4&amp;" "&amp;O3</f>
        <v>Q1 2021</v>
      </c>
      <c r="P2" t="str">
        <f t="shared" ref="P2" si="1">P4&amp;" "&amp;O3</f>
        <v>Q2 2021</v>
      </c>
      <c r="Q2" t="str">
        <f t="shared" ref="Q2" si="2">Q4&amp;" "&amp;O3</f>
        <v>Q3 2021</v>
      </c>
      <c r="R2" t="str">
        <f t="shared" ref="R2" si="3">R4&amp;" "&amp;O3</f>
        <v>Q4 2021</v>
      </c>
      <c r="S2" t="str">
        <f t="shared" ref="S2" si="4">S4&amp;" "&amp;S3</f>
        <v>Q1 2022</v>
      </c>
      <c r="T2" t="str">
        <f t="shared" ref="T2" si="5">T4&amp;" "&amp;S3</f>
        <v>Q2 2022</v>
      </c>
      <c r="U2" t="str">
        <f t="shared" ref="U2" si="6">U4&amp;" "&amp;S3</f>
        <v>Q3 2022</v>
      </c>
      <c r="V2" t="str">
        <f t="shared" ref="V2" si="7">V4&amp;" "&amp;S3</f>
        <v>Q4 2022</v>
      </c>
      <c r="W2" t="str">
        <f t="shared" ref="W2" si="8">W4&amp;" "&amp;W3</f>
        <v>Q1 2023</v>
      </c>
      <c r="X2" t="str">
        <f t="shared" ref="X2" si="9">X4&amp;" "&amp;W3</f>
        <v>Q2 2023</v>
      </c>
      <c r="Y2" t="str">
        <f t="shared" ref="Y2" si="10">Y4&amp;" "&amp;W3</f>
        <v>Q3 2023</v>
      </c>
      <c r="Z2" t="str">
        <f t="shared" ref="Z2" si="11">Z4&amp;" "&amp;W3</f>
        <v>Q4 2023</v>
      </c>
      <c r="AA2" t="str">
        <f t="shared" ref="AA2" si="12">AA4&amp;" "&amp;AA3</f>
        <v>Q1 2024</v>
      </c>
      <c r="AB2" t="str">
        <f t="shared" ref="AB2" si="13">AB4&amp;" "&amp;AA3</f>
        <v>Q2 2024</v>
      </c>
      <c r="AC2" t="str">
        <f t="shared" ref="AC2" si="14">AC4&amp;" "&amp;AA3</f>
        <v>Q3 2024</v>
      </c>
      <c r="AD2" t="str">
        <f t="shared" ref="AD2" si="15">AD4&amp;" "&amp;AA3</f>
        <v>Q4 2024</v>
      </c>
      <c r="AE2" t="str">
        <f t="shared" ref="AE2" si="16">AE4&amp;" "&amp;AE3</f>
        <v>Q1 2025</v>
      </c>
      <c r="AF2" t="str">
        <f t="shared" ref="AF2" si="17">AF4&amp;" "&amp;AE3</f>
        <v>Q2 2025</v>
      </c>
      <c r="AG2" t="str">
        <f t="shared" ref="AG2" si="18">AG4&amp;" "&amp;AE3</f>
        <v>Q3 2025</v>
      </c>
      <c r="AH2" t="str">
        <f t="shared" ref="AH2" si="19">AH4&amp;" "&amp;AE3</f>
        <v>Q4 2025</v>
      </c>
      <c r="AI2" t="str">
        <f t="shared" ref="AI2" si="20">AI4&amp;" "&amp;AI3</f>
        <v>Q1 2026</v>
      </c>
      <c r="AJ2" t="str">
        <f t="shared" ref="AJ2" si="21">AJ4&amp;" "&amp;AI3</f>
        <v>Q2 2026</v>
      </c>
      <c r="AK2" t="str">
        <f t="shared" ref="AK2" si="22">AK4&amp;" "&amp;AI3</f>
        <v>Q3 2026</v>
      </c>
      <c r="AL2" t="str">
        <f t="shared" ref="AL2" si="23">AL4&amp;" "&amp;AI3</f>
        <v>Q4 2026</v>
      </c>
      <c r="AM2" t="str">
        <f t="shared" ref="AM2" si="24">AM4&amp;" "&amp;AM3</f>
        <v>Q1 2027</v>
      </c>
      <c r="AN2" t="str">
        <f t="shared" ref="AN2" si="25">AN4&amp;" "&amp;AM3</f>
        <v>Q2 2027</v>
      </c>
      <c r="AO2" t="str">
        <f t="shared" ref="AO2" si="26">AO4&amp;" "&amp;AM3</f>
        <v>Q3 2027</v>
      </c>
      <c r="AP2" t="str">
        <f t="shared" ref="AP2" si="27">AP4&amp;" "&amp;AM3</f>
        <v>Q4 2027</v>
      </c>
      <c r="AQ2" t="str">
        <f t="shared" ref="AQ2" si="28">AQ4&amp;" "&amp;AQ3</f>
        <v>Q1 2028</v>
      </c>
      <c r="AR2" t="str">
        <f t="shared" ref="AR2" si="29">AR4&amp;" "&amp;AQ3</f>
        <v>Q2 2028</v>
      </c>
      <c r="AS2" t="str">
        <f t="shared" ref="AS2" si="30">AS4&amp;" "&amp;AQ3</f>
        <v>Q3 2028</v>
      </c>
      <c r="AT2" t="str">
        <f t="shared" ref="AT2" si="31">AT4&amp;" "&amp;AQ3</f>
        <v>Q4 2028</v>
      </c>
      <c r="AU2" t="str">
        <f t="shared" ref="AU2" si="32">AU4&amp;" "&amp;AU3</f>
        <v>Q1 2029</v>
      </c>
      <c r="AV2" t="str">
        <f t="shared" ref="AV2" si="33">AV4&amp;" "&amp;AU3</f>
        <v>Q2 2029</v>
      </c>
      <c r="AW2" t="str">
        <f t="shared" ref="AW2" si="34">AW4&amp;" "&amp;AU3</f>
        <v>Q3 2029</v>
      </c>
      <c r="AX2" t="str">
        <f t="shared" ref="AX2" si="35">AX4&amp;" "&amp;AU3</f>
        <v>Q4 2029</v>
      </c>
      <c r="AY2" t="str">
        <f t="shared" ref="AY2" si="36">AY4&amp;" "&amp;AY3</f>
        <v>Q1 2030</v>
      </c>
      <c r="AZ2" t="str">
        <f t="shared" ref="AZ2" si="37">AZ4&amp;" "&amp;AY3</f>
        <v>Q2 2030</v>
      </c>
      <c r="BA2" t="str">
        <f t="shared" ref="BA2" si="38">BA4&amp;" "&amp;AY3</f>
        <v>Q3 2030</v>
      </c>
      <c r="BB2" t="str">
        <f t="shared" ref="BB2" si="39">BB4&amp;" "&amp;AY3</f>
        <v>Q4 2030</v>
      </c>
      <c r="BC2" t="str">
        <f t="shared" ref="BC2" si="40">BC4&amp;" "&amp;BC3</f>
        <v>Q1 2031</v>
      </c>
      <c r="BD2" t="str">
        <f t="shared" ref="BD2" si="41">BD4&amp;" "&amp;BC3</f>
        <v>Q2 2031</v>
      </c>
      <c r="BE2" t="str">
        <f t="shared" ref="BE2" si="42">BE4&amp;" "&amp;BC3</f>
        <v>Q3 2031</v>
      </c>
      <c r="BF2" t="str">
        <f t="shared" ref="BF2" si="43">BF4&amp;" "&amp;BC3</f>
        <v>Q4 2031</v>
      </c>
    </row>
    <row r="3" spans="2:58" collapsed="1">
      <c r="F3">
        <f>8600/13/30</f>
        <v>22.051282051282051</v>
      </c>
      <c r="K3" s="101">
        <f>Drivers!$H$6</f>
        <v>2020</v>
      </c>
      <c r="L3" s="101"/>
      <c r="M3" s="101"/>
      <c r="N3" s="101"/>
      <c r="O3" s="101">
        <f>K3+1</f>
        <v>2021</v>
      </c>
      <c r="P3" s="101"/>
      <c r="Q3" s="101"/>
      <c r="R3" s="101"/>
      <c r="S3" s="101">
        <f>O3+1</f>
        <v>2022</v>
      </c>
      <c r="T3" s="101"/>
      <c r="U3" s="101"/>
      <c r="V3" s="101"/>
      <c r="W3" s="101">
        <f>S3+1</f>
        <v>2023</v>
      </c>
      <c r="X3" s="101"/>
      <c r="Y3" s="101"/>
      <c r="Z3" s="101"/>
      <c r="AA3" s="101">
        <f>W3+1</f>
        <v>2024</v>
      </c>
      <c r="AB3" s="101"/>
      <c r="AC3" s="101"/>
      <c r="AD3" s="101"/>
      <c r="AE3" s="101">
        <f>AA3+1</f>
        <v>2025</v>
      </c>
      <c r="AF3" s="101"/>
      <c r="AG3" s="101"/>
      <c r="AH3" s="101"/>
      <c r="AI3" s="101">
        <f>AE3+1</f>
        <v>2026</v>
      </c>
      <c r="AJ3" s="101"/>
      <c r="AK3" s="101"/>
      <c r="AL3" s="101"/>
      <c r="AM3" s="101">
        <f>AI3+1</f>
        <v>2027</v>
      </c>
      <c r="AN3" s="101"/>
      <c r="AO3" s="101"/>
      <c r="AP3" s="101"/>
      <c r="AQ3" s="101">
        <f>AM3+1</f>
        <v>2028</v>
      </c>
      <c r="AR3" s="101"/>
      <c r="AS3" s="101"/>
      <c r="AT3" s="101"/>
      <c r="AU3" s="101">
        <f>AQ3+1</f>
        <v>2029</v>
      </c>
      <c r="AV3" s="101"/>
      <c r="AW3" s="101"/>
      <c r="AX3" s="101"/>
      <c r="AY3" s="101">
        <f>AU3+1</f>
        <v>2030</v>
      </c>
      <c r="AZ3" s="101"/>
      <c r="BA3" s="101"/>
      <c r="BB3" s="101"/>
      <c r="BC3" s="101">
        <f>AY3+1</f>
        <v>2031</v>
      </c>
      <c r="BD3" s="101"/>
      <c r="BE3" s="101"/>
      <c r="BF3" s="101"/>
    </row>
    <row r="4" spans="2:58">
      <c r="D4" s="8" t="s">
        <v>150</v>
      </c>
      <c r="E4" s="8"/>
      <c r="F4" s="8"/>
      <c r="G4" s="8"/>
      <c r="I4" s="106" t="s">
        <v>155</v>
      </c>
      <c r="J4" s="102" t="s">
        <v>149</v>
      </c>
      <c r="K4" s="102" t="s">
        <v>52</v>
      </c>
      <c r="L4" s="102" t="s">
        <v>53</v>
      </c>
      <c r="M4" s="102" t="s">
        <v>54</v>
      </c>
      <c r="N4" s="102" t="s">
        <v>55</v>
      </c>
      <c r="O4" s="102" t="s">
        <v>52</v>
      </c>
      <c r="P4" s="102" t="s">
        <v>53</v>
      </c>
      <c r="Q4" s="102" t="s">
        <v>54</v>
      </c>
      <c r="R4" s="102" t="s">
        <v>55</v>
      </c>
      <c r="S4" s="102" t="s">
        <v>52</v>
      </c>
      <c r="T4" s="102" t="s">
        <v>53</v>
      </c>
      <c r="U4" s="102" t="s">
        <v>54</v>
      </c>
      <c r="V4" s="102" t="s">
        <v>55</v>
      </c>
      <c r="W4" s="102" t="s">
        <v>52</v>
      </c>
      <c r="X4" s="102" t="s">
        <v>53</v>
      </c>
      <c r="Y4" s="102" t="s">
        <v>54</v>
      </c>
      <c r="Z4" s="102" t="s">
        <v>55</v>
      </c>
      <c r="AA4" s="102" t="s">
        <v>52</v>
      </c>
      <c r="AB4" s="102" t="s">
        <v>53</v>
      </c>
      <c r="AC4" s="102" t="s">
        <v>54</v>
      </c>
      <c r="AD4" s="102" t="s">
        <v>55</v>
      </c>
      <c r="AE4" s="102" t="s">
        <v>52</v>
      </c>
      <c r="AF4" s="102" t="s">
        <v>53</v>
      </c>
      <c r="AG4" s="102" t="s">
        <v>54</v>
      </c>
      <c r="AH4" s="102" t="s">
        <v>55</v>
      </c>
      <c r="AI4" s="102" t="s">
        <v>52</v>
      </c>
      <c r="AJ4" s="102" t="s">
        <v>53</v>
      </c>
      <c r="AK4" s="102" t="s">
        <v>54</v>
      </c>
      <c r="AL4" s="102" t="s">
        <v>55</v>
      </c>
      <c r="AM4" s="102" t="s">
        <v>52</v>
      </c>
      <c r="AN4" s="102" t="s">
        <v>53</v>
      </c>
      <c r="AO4" s="102" t="s">
        <v>54</v>
      </c>
      <c r="AP4" s="102" t="s">
        <v>55</v>
      </c>
      <c r="AQ4" s="102" t="s">
        <v>52</v>
      </c>
      <c r="AR4" s="102" t="s">
        <v>53</v>
      </c>
      <c r="AS4" s="102" t="s">
        <v>54</v>
      </c>
      <c r="AT4" s="102" t="s">
        <v>55</v>
      </c>
      <c r="AU4" s="102" t="s">
        <v>52</v>
      </c>
      <c r="AV4" s="102" t="s">
        <v>53</v>
      </c>
      <c r="AW4" s="102" t="s">
        <v>54</v>
      </c>
      <c r="AX4" s="102" t="s">
        <v>55</v>
      </c>
      <c r="AY4" s="102" t="s">
        <v>52</v>
      </c>
      <c r="AZ4" s="102" t="s">
        <v>53</v>
      </c>
      <c r="BA4" s="102" t="s">
        <v>54</v>
      </c>
      <c r="BB4" s="102" t="s">
        <v>55</v>
      </c>
      <c r="BC4" s="102" t="s">
        <v>52</v>
      </c>
      <c r="BD4" s="102" t="s">
        <v>53</v>
      </c>
      <c r="BE4" s="102" t="s">
        <v>54</v>
      </c>
      <c r="BF4" s="102" t="s">
        <v>55</v>
      </c>
    </row>
    <row r="5" spans="2:58">
      <c r="B5" s="87" t="s">
        <v>154</v>
      </c>
      <c r="D5" s="50" t="s">
        <v>78</v>
      </c>
      <c r="E5" s="50"/>
      <c r="F5" s="50" t="s">
        <v>147</v>
      </c>
      <c r="G5" s="50"/>
      <c r="H5" s="50" t="str">
        <f>Drivers!$D$74&amp;" "&amp;Drivers!$E$74</f>
        <v>Q1 2020</v>
      </c>
      <c r="I5" s="103"/>
      <c r="J5" s="103">
        <f>Drivers!$G$15*Drivers!$O$16+Drivers!$G$16*Drivers!$O$16</f>
        <v>0</v>
      </c>
      <c r="K5" s="100">
        <f>IFERROR(IF(MATCH($H5,$K$2:K$2,FALSE)+Drivers!$O$18/3&lt;COLUMNS($K$2:K$2),0,MATCH($H5,$K$2:K$2,FALSE)),0)</f>
        <v>1</v>
      </c>
      <c r="L5" s="100">
        <f>IFERROR(IF(MATCH($H5,$K$2:L$2,FALSE)+Drivers!$O$18/3&lt;COLUMNS($K$2:L$2),0,MATCH($H5,$K$2:L$2,FALSE)),0)</f>
        <v>0</v>
      </c>
      <c r="M5" s="100">
        <f>IFERROR(IF(MATCH($H5,$K$2:M$2,FALSE)+Drivers!$O$18/3&lt;COLUMNS($K$2:M$2),0,MATCH($H5,$K$2:M$2,FALSE)),0)</f>
        <v>0</v>
      </c>
      <c r="N5" s="100">
        <f>IFERROR(IF(MATCH($H5,$K$2:N$2,FALSE)+Drivers!$O$18/3&lt;COLUMNS($K$2:N$2),0,MATCH($H5,$K$2:N$2,FALSE)),0)</f>
        <v>0</v>
      </c>
      <c r="O5" s="100">
        <f>IFERROR(IF(MATCH($H5,$K$2:O$2,FALSE)+Drivers!$O$18/3&lt;COLUMNS($K$2:O$2),0,MATCH($H5,$K$2:O$2,FALSE)),0)</f>
        <v>0</v>
      </c>
      <c r="P5" s="100">
        <f>IFERROR(IF(MATCH($H5,$K$2:P$2,FALSE)+Drivers!$O$18/3&lt;COLUMNS($K$2:P$2),0,MATCH($H5,$K$2:P$2,FALSE)),0)</f>
        <v>0</v>
      </c>
      <c r="Q5" s="100">
        <f>IFERROR(IF(MATCH($H5,$K$2:Q$2,FALSE)+Drivers!$O$18/3&lt;COLUMNS($K$2:Q$2),0,MATCH($H5,$K$2:Q$2,FALSE)),0)</f>
        <v>0</v>
      </c>
      <c r="R5" s="100">
        <f>IFERROR(IF(MATCH($H5,$K$2:R$2,FALSE)+Drivers!$O$18/3&lt;COLUMNS($K$2:R$2),0,MATCH($H5,$K$2:R$2,FALSE)),0)</f>
        <v>0</v>
      </c>
      <c r="S5" s="100">
        <f>IFERROR(IF(MATCH($H5,$K$2:S$2,FALSE)+Drivers!$O$18/3&lt;COLUMNS($K$2:S$2),0,MATCH($H5,$K$2:S$2,FALSE)),0)</f>
        <v>0</v>
      </c>
      <c r="T5" s="100">
        <f>IFERROR(IF(MATCH($H5,$K$2:T$2,FALSE)+Drivers!$O$18/3&lt;COLUMNS($K$2:T$2),0,MATCH($H5,$K$2:T$2,FALSE)),0)</f>
        <v>0</v>
      </c>
      <c r="U5" s="100">
        <f>IFERROR(IF(MATCH($H5,$K$2:U$2,FALSE)+Drivers!$O$18/3&lt;COLUMNS($K$2:U$2),0,MATCH($H5,$K$2:U$2,FALSE)),0)</f>
        <v>0</v>
      </c>
      <c r="V5" s="100">
        <f>IFERROR(IF(MATCH($H5,$K$2:V$2,FALSE)+Drivers!$O$18/3&lt;COLUMNS($K$2:V$2),0,MATCH($H5,$K$2:V$2,FALSE)),0)</f>
        <v>0</v>
      </c>
      <c r="W5" s="100">
        <f>IFERROR(IF(MATCH($H5,$K$2:W$2,FALSE)+Drivers!$O$18/3&lt;COLUMNS($K$2:W$2),0,MATCH($H5,$K$2:W$2,FALSE)),0)</f>
        <v>0</v>
      </c>
      <c r="X5" s="100">
        <f>IFERROR(IF(MATCH($H5,$K$2:X$2,FALSE)+Drivers!$O$18/3&lt;COLUMNS($K$2:X$2),0,MATCH($H5,$K$2:X$2,FALSE)),0)</f>
        <v>0</v>
      </c>
      <c r="Y5" s="100">
        <f>IFERROR(IF(MATCH($H5,$K$2:Y$2,FALSE)+Drivers!$O$18/3&lt;COLUMNS($K$2:Y$2),0,MATCH($H5,$K$2:Y$2,FALSE)),0)</f>
        <v>0</v>
      </c>
      <c r="Z5" s="100">
        <f>IFERROR(IF(MATCH($H5,$K$2:Z$2,FALSE)+Drivers!$O$18/3&lt;COLUMNS($K$2:Z$2),0,MATCH($H5,$K$2:Z$2,FALSE)),0)</f>
        <v>0</v>
      </c>
      <c r="AA5" s="100">
        <f>IFERROR(IF(MATCH($H5,$K$2:AA$2,FALSE)+Drivers!$O$18/3&lt;COLUMNS($K$2:AA$2),0,MATCH($H5,$K$2:AA$2,FALSE)),0)</f>
        <v>0</v>
      </c>
      <c r="AB5" s="100">
        <f>IFERROR(IF(MATCH($H5,$K$2:AB$2,FALSE)+Drivers!$O$18/3&lt;COLUMNS($K$2:AB$2),0,MATCH($H5,$K$2:AB$2,FALSE)),0)</f>
        <v>0</v>
      </c>
      <c r="AC5" s="100">
        <f>IFERROR(IF(MATCH($H5,$K$2:AC$2,FALSE)+Drivers!$O$18/3&lt;COLUMNS($K$2:AC$2),0,MATCH($H5,$K$2:AC$2,FALSE)),0)</f>
        <v>0</v>
      </c>
      <c r="AD5" s="100">
        <f>IFERROR(IF(MATCH($H5,$K$2:AD$2,FALSE)+Drivers!$O$18/3&lt;COLUMNS($K$2:AD$2),0,MATCH($H5,$K$2:AD$2,FALSE)),0)</f>
        <v>0</v>
      </c>
      <c r="AE5" s="100">
        <f>IFERROR(IF(MATCH($H5,$K$2:AE$2,FALSE)+Drivers!$O$18/3&lt;COLUMNS($K$2:AE$2),0,MATCH($H5,$K$2:AE$2,FALSE)),0)</f>
        <v>0</v>
      </c>
      <c r="AF5" s="100">
        <f>IFERROR(IF(MATCH($H5,$K$2:AF$2,FALSE)+Drivers!$O$18/3&lt;COLUMNS($K$2:AF$2),0,MATCH($H5,$K$2:AF$2,FALSE)),0)</f>
        <v>0</v>
      </c>
      <c r="AG5" s="100">
        <f>IFERROR(IF(MATCH($H5,$K$2:AG$2,FALSE)+Drivers!$O$18/3&lt;COLUMNS($K$2:AG$2),0,MATCH($H5,$K$2:AG$2,FALSE)),0)</f>
        <v>0</v>
      </c>
      <c r="AH5" s="100">
        <f>IFERROR(IF(MATCH($H5,$K$2:AH$2,FALSE)+Drivers!$O$18/3&lt;COLUMNS($K$2:AH$2),0,MATCH($H5,$K$2:AH$2,FALSE)),0)</f>
        <v>0</v>
      </c>
      <c r="AI5" s="100">
        <f>IFERROR(IF(MATCH($H5,$K$2:AI$2,FALSE)+Drivers!$O$18/3&lt;COLUMNS($K$2:AI$2),0,MATCH($H5,$K$2:AI$2,FALSE)),0)</f>
        <v>0</v>
      </c>
      <c r="AJ5" s="100">
        <f>IFERROR(IF(MATCH($H5,$K$2:AJ$2,FALSE)+Drivers!$O$18/3&lt;COLUMNS($K$2:AJ$2),0,MATCH($H5,$K$2:AJ$2,FALSE)),0)</f>
        <v>0</v>
      </c>
      <c r="AK5" s="100">
        <f>IFERROR(IF(MATCH($H5,$K$2:AK$2,FALSE)+Drivers!$O$18/3&lt;COLUMNS($K$2:AK$2),0,MATCH($H5,$K$2:AK$2,FALSE)),0)</f>
        <v>0</v>
      </c>
      <c r="AL5" s="100">
        <f>IFERROR(IF(MATCH($H5,$K$2:AL$2,FALSE)+Drivers!$O$18/3&lt;COLUMNS($K$2:AL$2),0,MATCH($H5,$K$2:AL$2,FALSE)),0)</f>
        <v>0</v>
      </c>
      <c r="AM5" s="100">
        <f>IFERROR(IF(MATCH($H5,$K$2:AM$2,FALSE)+Drivers!$O$18/3&lt;COLUMNS($K$2:AM$2),0,MATCH($H5,$K$2:AM$2,FALSE)),0)</f>
        <v>0</v>
      </c>
      <c r="AN5" s="100">
        <f>IFERROR(IF(MATCH($H5,$K$2:AN$2,FALSE)+Drivers!$O$18/3&lt;COLUMNS($K$2:AN$2),0,MATCH($H5,$K$2:AN$2,FALSE)),0)</f>
        <v>0</v>
      </c>
      <c r="AO5" s="100">
        <f>IFERROR(IF(MATCH($H5,$K$2:AO$2,FALSE)+Drivers!$O$18/3&lt;COLUMNS($K$2:AO$2),0,MATCH($H5,$K$2:AO$2,FALSE)),0)</f>
        <v>0</v>
      </c>
      <c r="AP5" s="100">
        <f>IFERROR(IF(MATCH($H5,$K$2:AP$2,FALSE)+Drivers!$O$18/3&lt;COLUMNS($K$2:AP$2),0,MATCH($H5,$K$2:AP$2,FALSE)),0)</f>
        <v>0</v>
      </c>
      <c r="AQ5" s="100">
        <f>IFERROR(IF(MATCH($H5,$K$2:AQ$2,FALSE)+Drivers!$O$18/3&lt;COLUMNS($K$2:AQ$2),0,MATCH($H5,$K$2:AQ$2,FALSE)),0)</f>
        <v>0</v>
      </c>
      <c r="AR5" s="100">
        <f>IFERROR(IF(MATCH($H5,$K$2:AR$2,FALSE)+Drivers!$O$18/3&lt;COLUMNS($K$2:AR$2),0,MATCH($H5,$K$2:AR$2,FALSE)),0)</f>
        <v>0</v>
      </c>
      <c r="AS5" s="100">
        <f>IFERROR(IF(MATCH($H5,$K$2:AS$2,FALSE)+Drivers!$O$18/3&lt;COLUMNS($K$2:AS$2),0,MATCH($H5,$K$2:AS$2,FALSE)),0)</f>
        <v>0</v>
      </c>
      <c r="AT5" s="100">
        <f>IFERROR(IF(MATCH($H5,$K$2:AT$2,FALSE)+Drivers!$O$18/3&lt;COLUMNS($K$2:AT$2),0,MATCH($H5,$K$2:AT$2,FALSE)),0)</f>
        <v>0</v>
      </c>
      <c r="AU5" s="100">
        <f>IFERROR(IF(MATCH($H5,$K$2:AU$2,FALSE)+Drivers!$O$18/3&lt;COLUMNS($K$2:AU$2),0,MATCH($H5,$K$2:AU$2,FALSE)),0)</f>
        <v>0</v>
      </c>
      <c r="AV5" s="100">
        <f>IFERROR(IF(MATCH($H5,$K$2:AV$2,FALSE)+Drivers!$O$18/3&lt;COLUMNS($K$2:AV$2),0,MATCH($H5,$K$2:AV$2,FALSE)),0)</f>
        <v>0</v>
      </c>
      <c r="AW5" s="100">
        <f>IFERROR(IF(MATCH($H5,$K$2:AW$2,FALSE)+Drivers!$O$18/3&lt;COLUMNS($K$2:AW$2),0,MATCH($H5,$K$2:AW$2,FALSE)),0)</f>
        <v>0</v>
      </c>
      <c r="AX5" s="100">
        <f>IFERROR(IF(MATCH($H5,$K$2:AX$2,FALSE)+Drivers!$O$18/3&lt;COLUMNS($K$2:AX$2),0,MATCH($H5,$K$2:AX$2,FALSE)),0)</f>
        <v>0</v>
      </c>
      <c r="AY5" s="100">
        <f>IFERROR(IF(MATCH($H5,$K$2:AY$2,FALSE)+Drivers!$O$18/3&lt;COLUMNS($K$2:AY$2),0,MATCH($H5,$K$2:AY$2,FALSE)),0)</f>
        <v>0</v>
      </c>
      <c r="AZ5" s="100">
        <f>IFERROR(IF(MATCH($H5,$K$2:AZ$2,FALSE)+Drivers!$O$18/3&lt;COLUMNS($K$2:AZ$2),0,MATCH($H5,$K$2:AZ$2,FALSE)),0)</f>
        <v>0</v>
      </c>
      <c r="BA5" s="100">
        <f>IFERROR(IF(MATCH($H5,$K$2:BA$2,FALSE)+Drivers!$O$18/3&lt;COLUMNS($K$2:BA$2),0,MATCH($H5,$K$2:BA$2,FALSE)),0)</f>
        <v>0</v>
      </c>
      <c r="BB5" s="100">
        <f>IFERROR(IF(MATCH($H5,$K$2:BB$2,FALSE)+Drivers!$O$18/3&lt;COLUMNS($K$2:BB$2),0,MATCH($H5,$K$2:BB$2,FALSE)),0)</f>
        <v>0</v>
      </c>
      <c r="BC5" s="100">
        <f>IFERROR(IF(MATCH($H5,$K$2:BC$2,FALSE)+Drivers!$O$18/3&lt;COLUMNS($K$2:BC$2),0,MATCH($H5,$K$2:BC$2,FALSE)),0)</f>
        <v>0</v>
      </c>
      <c r="BD5" s="100">
        <f>IFERROR(IF(MATCH($H5,$K$2:BD$2,FALSE)+Drivers!$O$18/3&lt;COLUMNS($K$2:BD$2),0,MATCH($H5,$K$2:BD$2,FALSE)),0)</f>
        <v>0</v>
      </c>
      <c r="BE5" s="100">
        <f>IFERROR(IF(MATCH($H5,$K$2:BE$2,FALSE)+Drivers!$O$18/3&lt;COLUMNS($K$2:BE$2),0,MATCH($H5,$K$2:BE$2,FALSE)),0)</f>
        <v>0</v>
      </c>
      <c r="BF5" s="100">
        <f>IFERROR(IF(MATCH($H5,$K$2:BF$2,FALSE)+Drivers!$O$18/3&lt;COLUMNS($K$2:BF$2),0,MATCH($H5,$K$2:BF$2,FALSE)),0)</f>
        <v>0</v>
      </c>
    </row>
    <row r="6" spans="2:58" ht="5" customHeight="1"/>
    <row r="7" spans="2:58">
      <c r="B7" s="87" t="s">
        <v>154</v>
      </c>
      <c r="D7" s="53" t="s">
        <v>80</v>
      </c>
      <c r="E7" s="53"/>
      <c r="F7" s="53" t="s">
        <v>147</v>
      </c>
      <c r="G7" s="53"/>
      <c r="H7" s="53" t="str">
        <f>Drivers!$D$229&amp;" "&amp;Drivers!$E$229</f>
        <v>Q1 2020</v>
      </c>
      <c r="I7" s="108"/>
      <c r="J7" s="103">
        <f>Drivers!$G$15*Drivers!$Q$16+Drivers!$G$16*Drivers!$Q$16</f>
        <v>0</v>
      </c>
      <c r="K7" s="100">
        <f>IFERROR(IF(MATCH($H7,$K$2:K$2,FALSE)+Drivers!$Q$18/3&lt;COLUMNS($K$2:K$2),0,MATCH($H7,$K$2:K$2,FALSE)),0)</f>
        <v>1</v>
      </c>
      <c r="L7" s="100">
        <f>IFERROR(IF(MATCH($H7,$K$2:L$2,FALSE)+Drivers!$Q$18/3&lt;COLUMNS($K$2:L$2),0,MATCH($H7,$K$2:L$2,FALSE)),0)</f>
        <v>0</v>
      </c>
      <c r="M7" s="100">
        <f>IFERROR(IF(MATCH($H7,$K$2:M$2,FALSE)+Drivers!$Q$18/3&lt;COLUMNS($K$2:M$2),0,MATCH($H7,$K$2:M$2,FALSE)),0)</f>
        <v>0</v>
      </c>
      <c r="N7" s="100">
        <f>IFERROR(IF(MATCH($H7,$K$2:N$2,FALSE)+Drivers!$Q$18/3&lt;COLUMNS($K$2:N$2),0,MATCH($H7,$K$2:N$2,FALSE)),0)</f>
        <v>0</v>
      </c>
      <c r="O7" s="100">
        <f>IFERROR(IF(MATCH($H7,$K$2:O$2,FALSE)+Drivers!$Q$18/3&lt;COLUMNS($K$2:O$2),0,MATCH($H7,$K$2:O$2,FALSE)),0)</f>
        <v>0</v>
      </c>
      <c r="P7" s="100">
        <f>IFERROR(IF(MATCH($H7,$K$2:P$2,FALSE)+Drivers!$Q$18/3&lt;COLUMNS($K$2:P$2),0,MATCH($H7,$K$2:P$2,FALSE)),0)</f>
        <v>0</v>
      </c>
      <c r="Q7" s="100">
        <f>IFERROR(IF(MATCH($H7,$K$2:Q$2,FALSE)+Drivers!$Q$18/3&lt;COLUMNS($K$2:Q$2),0,MATCH($H7,$K$2:Q$2,FALSE)),0)</f>
        <v>0</v>
      </c>
      <c r="R7" s="100">
        <f>IFERROR(IF(MATCH($H7,$K$2:R$2,FALSE)+Drivers!$Q$18/3&lt;COLUMNS($K$2:R$2),0,MATCH($H7,$K$2:R$2,FALSE)),0)</f>
        <v>0</v>
      </c>
      <c r="S7" s="100">
        <f>IFERROR(IF(MATCH($H7,$K$2:S$2,FALSE)+Drivers!$Q$18/3&lt;COLUMNS($K$2:S$2),0,MATCH($H7,$K$2:S$2,FALSE)),0)</f>
        <v>0</v>
      </c>
      <c r="T7" s="100">
        <f>IFERROR(IF(MATCH($H7,$K$2:T$2,FALSE)+Drivers!$Q$18/3&lt;COLUMNS($K$2:T$2),0,MATCH($H7,$K$2:T$2,FALSE)),0)</f>
        <v>0</v>
      </c>
      <c r="U7" s="100">
        <f>IFERROR(IF(MATCH($H7,$K$2:U$2,FALSE)+Drivers!$Q$18/3&lt;COLUMNS($K$2:U$2),0,MATCH($H7,$K$2:U$2,FALSE)),0)</f>
        <v>0</v>
      </c>
      <c r="V7" s="100">
        <f>IFERROR(IF(MATCH($H7,$K$2:V$2,FALSE)+Drivers!$Q$18/3&lt;COLUMNS($K$2:V$2),0,MATCH($H7,$K$2:V$2,FALSE)),0)</f>
        <v>0</v>
      </c>
      <c r="W7" s="100">
        <f>IFERROR(IF(MATCH($H7,$K$2:W$2,FALSE)+Drivers!$Q$18/3&lt;COLUMNS($K$2:W$2),0,MATCH($H7,$K$2:W$2,FALSE)),0)</f>
        <v>0</v>
      </c>
      <c r="X7" s="100">
        <f>IFERROR(IF(MATCH($H7,$K$2:X$2,FALSE)+Drivers!$Q$18/3&lt;COLUMNS($K$2:X$2),0,MATCH($H7,$K$2:X$2,FALSE)),0)</f>
        <v>0</v>
      </c>
      <c r="Y7" s="100">
        <f>IFERROR(IF(MATCH($H7,$K$2:Y$2,FALSE)+Drivers!$Q$18/3&lt;COLUMNS($K$2:Y$2),0,MATCH($H7,$K$2:Y$2,FALSE)),0)</f>
        <v>0</v>
      </c>
      <c r="Z7" s="100">
        <f>IFERROR(IF(MATCH($H7,$K$2:Z$2,FALSE)+Drivers!$Q$18/3&lt;COLUMNS($K$2:Z$2),0,MATCH($H7,$K$2:Z$2,FALSE)),0)</f>
        <v>0</v>
      </c>
      <c r="AA7" s="100">
        <f>IFERROR(IF(MATCH($H7,$K$2:AA$2,FALSE)+Drivers!$Q$18/3&lt;COLUMNS($K$2:AA$2),0,MATCH($H7,$K$2:AA$2,FALSE)),0)</f>
        <v>0</v>
      </c>
      <c r="AB7" s="100">
        <f>IFERROR(IF(MATCH($H7,$K$2:AB$2,FALSE)+Drivers!$Q$18/3&lt;COLUMNS($K$2:AB$2),0,MATCH($H7,$K$2:AB$2,FALSE)),0)</f>
        <v>0</v>
      </c>
      <c r="AC7" s="100">
        <f>IFERROR(IF(MATCH($H7,$K$2:AC$2,FALSE)+Drivers!$Q$18/3&lt;COLUMNS($K$2:AC$2),0,MATCH($H7,$K$2:AC$2,FALSE)),0)</f>
        <v>0</v>
      </c>
      <c r="AD7" s="100">
        <f>IFERROR(IF(MATCH($H7,$K$2:AD$2,FALSE)+Drivers!$Q$18/3&lt;COLUMNS($K$2:AD$2),0,MATCH($H7,$K$2:AD$2,FALSE)),0)</f>
        <v>0</v>
      </c>
      <c r="AE7" s="100">
        <f>IFERROR(IF(MATCH($H7,$K$2:AE$2,FALSE)+Drivers!$Q$18/3&lt;COLUMNS($K$2:AE$2),0,MATCH($H7,$K$2:AE$2,FALSE)),0)</f>
        <v>0</v>
      </c>
      <c r="AF7" s="100">
        <f>IFERROR(IF(MATCH($H7,$K$2:AF$2,FALSE)+Drivers!$Q$18/3&lt;COLUMNS($K$2:AF$2),0,MATCH($H7,$K$2:AF$2,FALSE)),0)</f>
        <v>0</v>
      </c>
      <c r="AG7" s="100">
        <f>IFERROR(IF(MATCH($H7,$K$2:AG$2,FALSE)+Drivers!$Q$18/3&lt;COLUMNS($K$2:AG$2),0,MATCH($H7,$K$2:AG$2,FALSE)),0)</f>
        <v>0</v>
      </c>
      <c r="AH7" s="100">
        <f>IFERROR(IF(MATCH($H7,$K$2:AH$2,FALSE)+Drivers!$Q$18/3&lt;COLUMNS($K$2:AH$2),0,MATCH($H7,$K$2:AH$2,FALSE)),0)</f>
        <v>0</v>
      </c>
      <c r="AI7" s="100">
        <f>IFERROR(IF(MATCH($H7,$K$2:AI$2,FALSE)+Drivers!$Q$18/3&lt;COLUMNS($K$2:AI$2),0,MATCH($H7,$K$2:AI$2,FALSE)),0)</f>
        <v>0</v>
      </c>
      <c r="AJ7" s="100">
        <f>IFERROR(IF(MATCH($H7,$K$2:AJ$2,FALSE)+Drivers!$Q$18/3&lt;COLUMNS($K$2:AJ$2),0,MATCH($H7,$K$2:AJ$2,FALSE)),0)</f>
        <v>0</v>
      </c>
      <c r="AK7" s="100">
        <f>IFERROR(IF(MATCH($H7,$K$2:AK$2,FALSE)+Drivers!$Q$18/3&lt;COLUMNS($K$2:AK$2),0,MATCH($H7,$K$2:AK$2,FALSE)),0)</f>
        <v>0</v>
      </c>
      <c r="AL7" s="100">
        <f>IFERROR(IF(MATCH($H7,$K$2:AL$2,FALSE)+Drivers!$Q$18/3&lt;COLUMNS($K$2:AL$2),0,MATCH($H7,$K$2:AL$2,FALSE)),0)</f>
        <v>0</v>
      </c>
      <c r="AM7" s="100">
        <f>IFERROR(IF(MATCH($H7,$K$2:AM$2,FALSE)+Drivers!$Q$18/3&lt;COLUMNS($K$2:AM$2),0,MATCH($H7,$K$2:AM$2,FALSE)),0)</f>
        <v>0</v>
      </c>
      <c r="AN7" s="100">
        <f>IFERROR(IF(MATCH($H7,$K$2:AN$2,FALSE)+Drivers!$Q$18/3&lt;COLUMNS($K$2:AN$2),0,MATCH($H7,$K$2:AN$2,FALSE)),0)</f>
        <v>0</v>
      </c>
      <c r="AO7" s="100">
        <f>IFERROR(IF(MATCH($H7,$K$2:AO$2,FALSE)+Drivers!$Q$18/3&lt;COLUMNS($K$2:AO$2),0,MATCH($H7,$K$2:AO$2,FALSE)),0)</f>
        <v>0</v>
      </c>
      <c r="AP7" s="100">
        <f>IFERROR(IF(MATCH($H7,$K$2:AP$2,FALSE)+Drivers!$Q$18/3&lt;COLUMNS($K$2:AP$2),0,MATCH($H7,$K$2:AP$2,FALSE)),0)</f>
        <v>0</v>
      </c>
      <c r="AQ7" s="100">
        <f>IFERROR(IF(MATCH($H7,$K$2:AQ$2,FALSE)+Drivers!$Q$18/3&lt;COLUMNS($K$2:AQ$2),0,MATCH($H7,$K$2:AQ$2,FALSE)),0)</f>
        <v>0</v>
      </c>
      <c r="AR7" s="100">
        <f>IFERROR(IF(MATCH($H7,$K$2:AR$2,FALSE)+Drivers!$Q$18/3&lt;COLUMNS($K$2:AR$2),0,MATCH($H7,$K$2:AR$2,FALSE)),0)</f>
        <v>0</v>
      </c>
      <c r="AS7" s="100">
        <f>IFERROR(IF(MATCH($H7,$K$2:AS$2,FALSE)+Drivers!$Q$18/3&lt;COLUMNS($K$2:AS$2),0,MATCH($H7,$K$2:AS$2,FALSE)),0)</f>
        <v>0</v>
      </c>
      <c r="AT7" s="100">
        <f>IFERROR(IF(MATCH($H7,$K$2:AT$2,FALSE)+Drivers!$Q$18/3&lt;COLUMNS($K$2:AT$2),0,MATCH($H7,$K$2:AT$2,FALSE)),0)</f>
        <v>0</v>
      </c>
      <c r="AU7" s="100">
        <f>IFERROR(IF(MATCH($H7,$K$2:AU$2,FALSE)+Drivers!$Q$18/3&lt;COLUMNS($K$2:AU$2),0,MATCH($H7,$K$2:AU$2,FALSE)),0)</f>
        <v>0</v>
      </c>
      <c r="AV7" s="100">
        <f>IFERROR(IF(MATCH($H7,$K$2:AV$2,FALSE)+Drivers!$Q$18/3&lt;COLUMNS($K$2:AV$2),0,MATCH($H7,$K$2:AV$2,FALSE)),0)</f>
        <v>0</v>
      </c>
      <c r="AW7" s="100">
        <f>IFERROR(IF(MATCH($H7,$K$2:AW$2,FALSE)+Drivers!$Q$18/3&lt;COLUMNS($K$2:AW$2),0,MATCH($H7,$K$2:AW$2,FALSE)),0)</f>
        <v>0</v>
      </c>
      <c r="AX7" s="100">
        <f>IFERROR(IF(MATCH($H7,$K$2:AX$2,FALSE)+Drivers!$Q$18/3&lt;COLUMNS($K$2:AX$2),0,MATCH($H7,$K$2:AX$2,FALSE)),0)</f>
        <v>0</v>
      </c>
      <c r="AY7" s="100">
        <f>IFERROR(IF(MATCH($H7,$K$2:AY$2,FALSE)+Drivers!$Q$18/3&lt;COLUMNS($K$2:AY$2),0,MATCH($H7,$K$2:AY$2,FALSE)),0)</f>
        <v>0</v>
      </c>
      <c r="AZ7" s="100">
        <f>IFERROR(IF(MATCH($H7,$K$2:AZ$2,FALSE)+Drivers!$Q$18/3&lt;COLUMNS($K$2:AZ$2),0,MATCH($H7,$K$2:AZ$2,FALSE)),0)</f>
        <v>0</v>
      </c>
      <c r="BA7" s="100">
        <f>IFERROR(IF(MATCH($H7,$K$2:BA$2,FALSE)+Drivers!$Q$18/3&lt;COLUMNS($K$2:BA$2),0,MATCH($H7,$K$2:BA$2,FALSE)),0)</f>
        <v>0</v>
      </c>
      <c r="BB7" s="100">
        <f>IFERROR(IF(MATCH($H7,$K$2:BB$2,FALSE)+Drivers!$Q$18/3&lt;COLUMNS($K$2:BB$2),0,MATCH($H7,$K$2:BB$2,FALSE)),0)</f>
        <v>0</v>
      </c>
      <c r="BC7" s="100">
        <f>IFERROR(IF(MATCH($H7,$K$2:BC$2,FALSE)+Drivers!$Q$18/3&lt;COLUMNS($K$2:BC$2),0,MATCH($H7,$K$2:BC$2,FALSE)),0)</f>
        <v>0</v>
      </c>
      <c r="BD7" s="100">
        <f>IFERROR(IF(MATCH($H7,$K$2:BD$2,FALSE)+Drivers!$Q$18/3&lt;COLUMNS($K$2:BD$2),0,MATCH($H7,$K$2:BD$2,FALSE)),0)</f>
        <v>0</v>
      </c>
      <c r="BE7" s="100">
        <f>IFERROR(IF(MATCH($H7,$K$2:BE$2,FALSE)+Drivers!$Q$18/3&lt;COLUMNS($K$2:BE$2),0,MATCH($H7,$K$2:BE$2,FALSE)),0)</f>
        <v>0</v>
      </c>
      <c r="BF7" s="100">
        <f>IFERROR(IF(MATCH($H7,$K$2:BF$2,FALSE)+Drivers!$Q$18/3&lt;COLUMNS($K$2:BF$2),0,MATCH($H7,$K$2:BF$2,FALSE)),0)</f>
        <v>0</v>
      </c>
    </row>
    <row r="8" spans="2:58" ht="5" customHeight="1">
      <c r="I8" s="109"/>
    </row>
    <row r="9" spans="2:58">
      <c r="B9" s="87" t="s">
        <v>154</v>
      </c>
      <c r="D9" s="54" t="s">
        <v>79</v>
      </c>
      <c r="E9" s="54"/>
      <c r="F9" s="54" t="s">
        <v>147</v>
      </c>
      <c r="G9" s="54"/>
      <c r="H9" s="54" t="str">
        <f>Drivers!$D$384&amp;" "&amp;Drivers!$E$384</f>
        <v>Q1 2020</v>
      </c>
      <c r="I9" s="108"/>
      <c r="J9" s="103">
        <f>Drivers!$G$15*Drivers!$S$16+Drivers!$G$16*Drivers!$S$16</f>
        <v>0</v>
      </c>
      <c r="K9" s="100">
        <f>IFERROR(IF(MATCH($H9,$K$2:K$2,FALSE)+Drivers!$S$18/3&lt;COLUMNS($K$2:K$2),0,MATCH($H9,$K$2:K$2,FALSE)),0)</f>
        <v>1</v>
      </c>
      <c r="L9" s="100">
        <f>IFERROR(IF(MATCH($H9,$K$2:L$2,FALSE)+Drivers!$S$18/3&lt;COLUMNS($K$2:L$2),0,MATCH($H9,$K$2:L$2,FALSE)),0)</f>
        <v>0</v>
      </c>
      <c r="M9" s="100">
        <f>IFERROR(IF(MATCH($H9,$K$2:M$2,FALSE)+Drivers!$S$18/3&lt;COLUMNS($K$2:M$2),0,MATCH($H9,$K$2:M$2,FALSE)),0)</f>
        <v>0</v>
      </c>
      <c r="N9" s="100">
        <f>IFERROR(IF(MATCH($H9,$K$2:N$2,FALSE)+Drivers!$S$18/3&lt;COLUMNS($K$2:N$2),0,MATCH($H9,$K$2:N$2,FALSE)),0)</f>
        <v>0</v>
      </c>
      <c r="O9" s="100">
        <f>IFERROR(IF(MATCH($H9,$K$2:O$2,FALSE)+Drivers!$S$18/3&lt;COLUMNS($K$2:O$2),0,MATCH($H9,$K$2:O$2,FALSE)),0)</f>
        <v>0</v>
      </c>
      <c r="P9" s="100">
        <f>IFERROR(IF(MATCH($H9,$K$2:P$2,FALSE)+Drivers!$S$18/3&lt;COLUMNS($K$2:P$2),0,MATCH($H9,$K$2:P$2,FALSE)),0)</f>
        <v>0</v>
      </c>
      <c r="Q9" s="100">
        <f>IFERROR(IF(MATCH($H9,$K$2:Q$2,FALSE)+Drivers!$S$18/3&lt;COLUMNS($K$2:Q$2),0,MATCH($H9,$K$2:Q$2,FALSE)),0)</f>
        <v>0</v>
      </c>
      <c r="R9" s="100">
        <f>IFERROR(IF(MATCH($H9,$K$2:R$2,FALSE)+Drivers!$S$18/3&lt;COLUMNS($K$2:R$2),0,MATCH($H9,$K$2:R$2,FALSE)),0)</f>
        <v>0</v>
      </c>
      <c r="S9" s="100">
        <f>IFERROR(IF(MATCH($H9,$K$2:S$2,FALSE)+Drivers!$S$18/3&lt;COLUMNS($K$2:S$2),0,MATCH($H9,$K$2:S$2,FALSE)),0)</f>
        <v>0</v>
      </c>
      <c r="T9" s="100">
        <f>IFERROR(IF(MATCH($H9,$K$2:T$2,FALSE)+Drivers!$S$18/3&lt;COLUMNS($K$2:T$2),0,MATCH($H9,$K$2:T$2,FALSE)),0)</f>
        <v>0</v>
      </c>
      <c r="U9" s="100">
        <f>IFERROR(IF(MATCH($H9,$K$2:U$2,FALSE)+Drivers!$S$18/3&lt;COLUMNS($K$2:U$2),0,MATCH($H9,$K$2:U$2,FALSE)),0)</f>
        <v>0</v>
      </c>
      <c r="V9" s="100">
        <f>IFERROR(IF(MATCH($H9,$K$2:V$2,FALSE)+Drivers!$S$18/3&lt;COLUMNS($K$2:V$2),0,MATCH($H9,$K$2:V$2,FALSE)),0)</f>
        <v>0</v>
      </c>
      <c r="W9" s="100">
        <f>IFERROR(IF(MATCH($H9,$K$2:W$2,FALSE)+Drivers!$S$18/3&lt;COLUMNS($K$2:W$2),0,MATCH($H9,$K$2:W$2,FALSE)),0)</f>
        <v>0</v>
      </c>
      <c r="X9" s="100">
        <f>IFERROR(IF(MATCH($H9,$K$2:X$2,FALSE)+Drivers!$S$18/3&lt;COLUMNS($K$2:X$2),0,MATCH($H9,$K$2:X$2,FALSE)),0)</f>
        <v>0</v>
      </c>
      <c r="Y9" s="100">
        <f>IFERROR(IF(MATCH($H9,$K$2:Y$2,FALSE)+Drivers!$S$18/3&lt;COLUMNS($K$2:Y$2),0,MATCH($H9,$K$2:Y$2,FALSE)),0)</f>
        <v>0</v>
      </c>
      <c r="Z9" s="100">
        <f>IFERROR(IF(MATCH($H9,$K$2:Z$2,FALSE)+Drivers!$S$18/3&lt;COLUMNS($K$2:Z$2),0,MATCH($H9,$K$2:Z$2,FALSE)),0)</f>
        <v>0</v>
      </c>
      <c r="AA9" s="100">
        <f>IFERROR(IF(MATCH($H9,$K$2:AA$2,FALSE)+Drivers!$S$18/3&lt;COLUMNS($K$2:AA$2),0,MATCH($H9,$K$2:AA$2,FALSE)),0)</f>
        <v>0</v>
      </c>
      <c r="AB9" s="100">
        <f>IFERROR(IF(MATCH($H9,$K$2:AB$2,FALSE)+Drivers!$S$18/3&lt;COLUMNS($K$2:AB$2),0,MATCH($H9,$K$2:AB$2,FALSE)),0)</f>
        <v>0</v>
      </c>
      <c r="AC9" s="100">
        <f>IFERROR(IF(MATCH($H9,$K$2:AC$2,FALSE)+Drivers!$S$18/3&lt;COLUMNS($K$2:AC$2),0,MATCH($H9,$K$2:AC$2,FALSE)),0)</f>
        <v>0</v>
      </c>
      <c r="AD9" s="100">
        <f>IFERROR(IF(MATCH($H9,$K$2:AD$2,FALSE)+Drivers!$S$18/3&lt;COLUMNS($K$2:AD$2),0,MATCH($H9,$K$2:AD$2,FALSE)),0)</f>
        <v>0</v>
      </c>
      <c r="AE9" s="100">
        <f>IFERROR(IF(MATCH($H9,$K$2:AE$2,FALSE)+Drivers!$S$18/3&lt;COLUMNS($K$2:AE$2),0,MATCH($H9,$K$2:AE$2,FALSE)),0)</f>
        <v>0</v>
      </c>
      <c r="AF9" s="100">
        <f>IFERROR(IF(MATCH($H9,$K$2:AF$2,FALSE)+Drivers!$S$18/3&lt;COLUMNS($K$2:AF$2),0,MATCH($H9,$K$2:AF$2,FALSE)),0)</f>
        <v>0</v>
      </c>
      <c r="AG9" s="100">
        <f>IFERROR(IF(MATCH($H9,$K$2:AG$2,FALSE)+Drivers!$S$18/3&lt;COLUMNS($K$2:AG$2),0,MATCH($H9,$K$2:AG$2,FALSE)),0)</f>
        <v>0</v>
      </c>
      <c r="AH9" s="100">
        <f>IFERROR(IF(MATCH($H9,$K$2:AH$2,FALSE)+Drivers!$S$18/3&lt;COLUMNS($K$2:AH$2),0,MATCH($H9,$K$2:AH$2,FALSE)),0)</f>
        <v>0</v>
      </c>
      <c r="AI9" s="100">
        <f>IFERROR(IF(MATCH($H9,$K$2:AI$2,FALSE)+Drivers!$S$18/3&lt;COLUMNS($K$2:AI$2),0,MATCH($H9,$K$2:AI$2,FALSE)),0)</f>
        <v>0</v>
      </c>
      <c r="AJ9" s="100">
        <f>IFERROR(IF(MATCH($H9,$K$2:AJ$2,FALSE)+Drivers!$S$18/3&lt;COLUMNS($K$2:AJ$2),0,MATCH($H9,$K$2:AJ$2,FALSE)),0)</f>
        <v>0</v>
      </c>
      <c r="AK9" s="100">
        <f>IFERROR(IF(MATCH($H9,$K$2:AK$2,FALSE)+Drivers!$S$18/3&lt;COLUMNS($K$2:AK$2),0,MATCH($H9,$K$2:AK$2,FALSE)),0)</f>
        <v>0</v>
      </c>
      <c r="AL9" s="100">
        <f>IFERROR(IF(MATCH($H9,$K$2:AL$2,FALSE)+Drivers!$S$18/3&lt;COLUMNS($K$2:AL$2),0,MATCH($H9,$K$2:AL$2,FALSE)),0)</f>
        <v>0</v>
      </c>
      <c r="AM9" s="100">
        <f>IFERROR(IF(MATCH($H9,$K$2:AM$2,FALSE)+Drivers!$S$18/3&lt;COLUMNS($K$2:AM$2),0,MATCH($H9,$K$2:AM$2,FALSE)),0)</f>
        <v>0</v>
      </c>
      <c r="AN9" s="100">
        <f>IFERROR(IF(MATCH($H9,$K$2:AN$2,FALSE)+Drivers!$S$18/3&lt;COLUMNS($K$2:AN$2),0,MATCH($H9,$K$2:AN$2,FALSE)),0)</f>
        <v>0</v>
      </c>
      <c r="AO9" s="100">
        <f>IFERROR(IF(MATCH($H9,$K$2:AO$2,FALSE)+Drivers!$S$18/3&lt;COLUMNS($K$2:AO$2),0,MATCH($H9,$K$2:AO$2,FALSE)),0)</f>
        <v>0</v>
      </c>
      <c r="AP9" s="100">
        <f>IFERROR(IF(MATCH($H9,$K$2:AP$2,FALSE)+Drivers!$S$18/3&lt;COLUMNS($K$2:AP$2),0,MATCH($H9,$K$2:AP$2,FALSE)),0)</f>
        <v>0</v>
      </c>
      <c r="AQ9" s="100">
        <f>IFERROR(IF(MATCH($H9,$K$2:AQ$2,FALSE)+Drivers!$S$18/3&lt;COLUMNS($K$2:AQ$2),0,MATCH($H9,$K$2:AQ$2,FALSE)),0)</f>
        <v>0</v>
      </c>
      <c r="AR9" s="100">
        <f>IFERROR(IF(MATCH($H9,$K$2:AR$2,FALSE)+Drivers!$S$18/3&lt;COLUMNS($K$2:AR$2),0,MATCH($H9,$K$2:AR$2,FALSE)),0)</f>
        <v>0</v>
      </c>
      <c r="AS9" s="100">
        <f>IFERROR(IF(MATCH($H9,$K$2:AS$2,FALSE)+Drivers!$S$18/3&lt;COLUMNS($K$2:AS$2),0,MATCH($H9,$K$2:AS$2,FALSE)),0)</f>
        <v>0</v>
      </c>
      <c r="AT9" s="100">
        <f>IFERROR(IF(MATCH($H9,$K$2:AT$2,FALSE)+Drivers!$S$18/3&lt;COLUMNS($K$2:AT$2),0,MATCH($H9,$K$2:AT$2,FALSE)),0)</f>
        <v>0</v>
      </c>
      <c r="AU9" s="100">
        <f>IFERROR(IF(MATCH($H9,$K$2:AU$2,FALSE)+Drivers!$S$18/3&lt;COLUMNS($K$2:AU$2),0,MATCH($H9,$K$2:AU$2,FALSE)),0)</f>
        <v>0</v>
      </c>
      <c r="AV9" s="100">
        <f>IFERROR(IF(MATCH($H9,$K$2:AV$2,FALSE)+Drivers!$S$18/3&lt;COLUMNS($K$2:AV$2),0,MATCH($H9,$K$2:AV$2,FALSE)),0)</f>
        <v>0</v>
      </c>
      <c r="AW9" s="100">
        <f>IFERROR(IF(MATCH($H9,$K$2:AW$2,FALSE)+Drivers!$S$18/3&lt;COLUMNS($K$2:AW$2),0,MATCH($H9,$K$2:AW$2,FALSE)),0)</f>
        <v>0</v>
      </c>
      <c r="AX9" s="100">
        <f>IFERROR(IF(MATCH($H9,$K$2:AX$2,FALSE)+Drivers!$S$18/3&lt;COLUMNS($K$2:AX$2),0,MATCH($H9,$K$2:AX$2,FALSE)),0)</f>
        <v>0</v>
      </c>
      <c r="AY9" s="100">
        <f>IFERROR(IF(MATCH($H9,$K$2:AY$2,FALSE)+Drivers!$S$18/3&lt;COLUMNS($K$2:AY$2),0,MATCH($H9,$K$2:AY$2,FALSE)),0)</f>
        <v>0</v>
      </c>
      <c r="AZ9" s="100">
        <f>IFERROR(IF(MATCH($H9,$K$2:AZ$2,FALSE)+Drivers!$S$18/3&lt;COLUMNS($K$2:AZ$2),0,MATCH($H9,$K$2:AZ$2,FALSE)),0)</f>
        <v>0</v>
      </c>
      <c r="BA9" s="100">
        <f>IFERROR(IF(MATCH($H9,$K$2:BA$2,FALSE)+Drivers!$S$18/3&lt;COLUMNS($K$2:BA$2),0,MATCH($H9,$K$2:BA$2,FALSE)),0)</f>
        <v>0</v>
      </c>
      <c r="BB9" s="100">
        <f>IFERROR(IF(MATCH($H9,$K$2:BB$2,FALSE)+Drivers!$S$18/3&lt;COLUMNS($K$2:BB$2),0,MATCH($H9,$K$2:BB$2,FALSE)),0)</f>
        <v>0</v>
      </c>
      <c r="BC9" s="100">
        <f>IFERROR(IF(MATCH($H9,$K$2:BC$2,FALSE)+Drivers!$S$18/3&lt;COLUMNS($K$2:BC$2),0,MATCH($H9,$K$2:BC$2,FALSE)),0)</f>
        <v>0</v>
      </c>
      <c r="BD9" s="100">
        <f>IFERROR(IF(MATCH($H9,$K$2:BD$2,FALSE)+Drivers!$S$18/3&lt;COLUMNS($K$2:BD$2),0,MATCH($H9,$K$2:BD$2,FALSE)),0)</f>
        <v>0</v>
      </c>
      <c r="BE9" s="100">
        <f>IFERROR(IF(MATCH($H9,$K$2:BE$2,FALSE)+Drivers!$S$18/3&lt;COLUMNS($K$2:BE$2),0,MATCH($H9,$K$2:BE$2,FALSE)),0)</f>
        <v>0</v>
      </c>
      <c r="BF9" s="100">
        <f>IFERROR(IF(MATCH($H9,$K$2:BF$2,FALSE)+Drivers!$S$18/3&lt;COLUMNS($K$2:BF$2),0,MATCH($H9,$K$2:BF$2,FALSE)),0)</f>
        <v>0</v>
      </c>
    </row>
    <row r="10" spans="2:58" ht="5" customHeight="1">
      <c r="I10" s="109"/>
    </row>
    <row r="11" spans="2:58">
      <c r="I11" s="109"/>
    </row>
    <row r="12" spans="2:58">
      <c r="D12" s="8" t="s">
        <v>215</v>
      </c>
      <c r="E12" s="8"/>
      <c r="F12" s="8"/>
      <c r="G12" s="8"/>
      <c r="I12" s="109"/>
    </row>
    <row r="13" spans="2:58">
      <c r="B13" s="87" t="s">
        <v>154</v>
      </c>
      <c r="D13" s="50" t="s">
        <v>78</v>
      </c>
      <c r="E13" s="50"/>
      <c r="F13" s="50" t="s">
        <v>147</v>
      </c>
      <c r="G13" s="50"/>
      <c r="H13" s="50" t="str">
        <f>Drivers!$D$74&amp;" "&amp;Drivers!$E$74</f>
        <v>Q1 2020</v>
      </c>
      <c r="I13" s="108"/>
      <c r="J13" s="103">
        <f>Drivers!$G$15*Drivers!$O$16+Drivers!$G$16*Drivers!$O$16</f>
        <v>0</v>
      </c>
      <c r="K13" s="100">
        <f>IFERROR(IF(MATCH($H13,$K$2:K$2,FALSE)+Drivers!$O$18/3&lt;COLUMNS($K$2:K$2),0,MATCH($H13,$K$2:K$2,FALSE)),0)</f>
        <v>1</v>
      </c>
      <c r="L13" s="100">
        <f>IFERROR(IF(MATCH($H13,$K$2:L$2,FALSE)+Drivers!$O$18/3&lt;COLUMNS($K$2:L$2),0,MATCH($H13,$K$2:L$2,FALSE)),0)</f>
        <v>0</v>
      </c>
      <c r="M13" s="100">
        <f>IFERROR(IF(MATCH($H13,$K$2:M$2,FALSE)+Drivers!$O$18/3&lt;COLUMNS($K$2:M$2),0,MATCH($H13,$K$2:M$2,FALSE)),0)</f>
        <v>0</v>
      </c>
      <c r="N13" s="100">
        <f>IFERROR(IF(MATCH($H13,$K$2:N$2,FALSE)+Drivers!$O$18/3&lt;COLUMNS($K$2:N$2),0,MATCH($H13,$K$2:N$2,FALSE)),0)</f>
        <v>0</v>
      </c>
      <c r="O13" s="100">
        <f>IFERROR(IF(MATCH($H13,$K$2:O$2,FALSE)+Drivers!$O$18/3&lt;COLUMNS($K$2:O$2),0,MATCH($H13,$K$2:O$2,FALSE)),0)</f>
        <v>0</v>
      </c>
      <c r="P13" s="100">
        <f>IFERROR(IF(MATCH($H13,$K$2:P$2,FALSE)+Drivers!$O$18/3&lt;COLUMNS($K$2:P$2),0,MATCH($H13,$K$2:P$2,FALSE)),0)</f>
        <v>0</v>
      </c>
      <c r="Q13" s="100">
        <f>IFERROR(IF(MATCH($H13,$K$2:Q$2,FALSE)+Drivers!$O$18/3&lt;COLUMNS($K$2:Q$2),0,MATCH($H13,$K$2:Q$2,FALSE)),0)</f>
        <v>0</v>
      </c>
      <c r="R13" s="100">
        <f>IFERROR(IF(MATCH($H13,$K$2:R$2,FALSE)+Drivers!$O$18/3&lt;COLUMNS($K$2:R$2),0,MATCH($H13,$K$2:R$2,FALSE)),0)</f>
        <v>0</v>
      </c>
      <c r="S13" s="100">
        <f>IFERROR(IF(MATCH($H13,$K$2:S$2,FALSE)+Drivers!$O$18/3&lt;COLUMNS($K$2:S$2),0,MATCH($H13,$K$2:S$2,FALSE)),0)</f>
        <v>0</v>
      </c>
      <c r="T13" s="100">
        <f>IFERROR(IF(MATCH($H13,$K$2:T$2,FALSE)+Drivers!$O$18/3&lt;COLUMNS($K$2:T$2),0,MATCH($H13,$K$2:T$2,FALSE)),0)</f>
        <v>0</v>
      </c>
      <c r="U13" s="100">
        <f>IFERROR(IF(MATCH($H13,$K$2:U$2,FALSE)+Drivers!$O$18/3&lt;COLUMNS($K$2:U$2),0,MATCH($H13,$K$2:U$2,FALSE)),0)</f>
        <v>0</v>
      </c>
      <c r="V13" s="100">
        <f>IFERROR(IF(MATCH($H13,$K$2:V$2,FALSE)+Drivers!$O$18/3&lt;COLUMNS($K$2:V$2),0,MATCH($H13,$K$2:V$2,FALSE)),0)</f>
        <v>0</v>
      </c>
      <c r="W13" s="100">
        <f>IFERROR(IF(MATCH($H13,$K$2:W$2,FALSE)+Drivers!$O$18/3&lt;COLUMNS($K$2:W$2),0,MATCH($H13,$K$2:W$2,FALSE)),0)</f>
        <v>0</v>
      </c>
      <c r="X13" s="100">
        <f>IFERROR(IF(MATCH($H13,$K$2:X$2,FALSE)+Drivers!$O$18/3&lt;COLUMNS($K$2:X$2),0,MATCH($H13,$K$2:X$2,FALSE)),0)</f>
        <v>0</v>
      </c>
      <c r="Y13" s="100">
        <f>IFERROR(IF(MATCH($H13,$K$2:Y$2,FALSE)+Drivers!$O$18/3&lt;COLUMNS($K$2:Y$2),0,MATCH($H13,$K$2:Y$2,FALSE)),0)</f>
        <v>0</v>
      </c>
      <c r="Z13" s="100">
        <f>IFERROR(IF(MATCH($H13,$K$2:Z$2,FALSE)+Drivers!$O$18/3&lt;COLUMNS($K$2:Z$2),0,MATCH($H13,$K$2:Z$2,FALSE)),0)</f>
        <v>0</v>
      </c>
      <c r="AA13" s="100">
        <f>IFERROR(IF(MATCH($H13,$K$2:AA$2,FALSE)+Drivers!$O$18/3&lt;COLUMNS($K$2:AA$2),0,MATCH($H13,$K$2:AA$2,FALSE)),0)</f>
        <v>0</v>
      </c>
      <c r="AB13" s="100">
        <f>IFERROR(IF(MATCH($H13,$K$2:AB$2,FALSE)+Drivers!$O$18/3&lt;COLUMNS($K$2:AB$2),0,MATCH($H13,$K$2:AB$2,FALSE)),0)</f>
        <v>0</v>
      </c>
      <c r="AC13" s="100">
        <f>IFERROR(IF(MATCH($H13,$K$2:AC$2,FALSE)+Drivers!$O$18/3&lt;COLUMNS($K$2:AC$2),0,MATCH($H13,$K$2:AC$2,FALSE)),0)</f>
        <v>0</v>
      </c>
      <c r="AD13" s="100">
        <f>IFERROR(IF(MATCH($H13,$K$2:AD$2,FALSE)+Drivers!$O$18/3&lt;COLUMNS($K$2:AD$2),0,MATCH($H13,$K$2:AD$2,FALSE)),0)</f>
        <v>0</v>
      </c>
      <c r="AE13" s="100">
        <f>IFERROR(IF(MATCH($H13,$K$2:AE$2,FALSE)+Drivers!$O$18/3&lt;COLUMNS($K$2:AE$2),0,MATCH($H13,$K$2:AE$2,FALSE)),0)</f>
        <v>0</v>
      </c>
      <c r="AF13" s="100">
        <f>IFERROR(IF(MATCH($H13,$K$2:AF$2,FALSE)+Drivers!$O$18/3&lt;COLUMNS($K$2:AF$2),0,MATCH($H13,$K$2:AF$2,FALSE)),0)</f>
        <v>0</v>
      </c>
      <c r="AG13" s="100">
        <f>IFERROR(IF(MATCH($H13,$K$2:AG$2,FALSE)+Drivers!$O$18/3&lt;COLUMNS($K$2:AG$2),0,MATCH($H13,$K$2:AG$2,FALSE)),0)</f>
        <v>0</v>
      </c>
      <c r="AH13" s="100">
        <f>IFERROR(IF(MATCH($H13,$K$2:AH$2,FALSE)+Drivers!$O$18/3&lt;COLUMNS($K$2:AH$2),0,MATCH($H13,$K$2:AH$2,FALSE)),0)</f>
        <v>0</v>
      </c>
      <c r="AI13" s="100">
        <f>IFERROR(IF(MATCH($H13,$K$2:AI$2,FALSE)+Drivers!$O$18/3&lt;COLUMNS($K$2:AI$2),0,MATCH($H13,$K$2:AI$2,FALSE)),0)</f>
        <v>0</v>
      </c>
      <c r="AJ13" s="100">
        <f>IFERROR(IF(MATCH($H13,$K$2:AJ$2,FALSE)+Drivers!$O$18/3&lt;COLUMNS($K$2:AJ$2),0,MATCH($H13,$K$2:AJ$2,FALSE)),0)</f>
        <v>0</v>
      </c>
      <c r="AK13" s="100">
        <f>IFERROR(IF(MATCH($H13,$K$2:AK$2,FALSE)+Drivers!$O$18/3&lt;COLUMNS($K$2:AK$2),0,MATCH($H13,$K$2:AK$2,FALSE)),0)</f>
        <v>0</v>
      </c>
      <c r="AL13" s="100">
        <f>IFERROR(IF(MATCH($H13,$K$2:AL$2,FALSE)+Drivers!$O$18/3&lt;COLUMNS($K$2:AL$2),0,MATCH($H13,$K$2:AL$2,FALSE)),0)</f>
        <v>0</v>
      </c>
      <c r="AM13" s="100">
        <f>IFERROR(IF(MATCH($H13,$K$2:AM$2,FALSE)+Drivers!$O$18/3&lt;COLUMNS($K$2:AM$2),0,MATCH($H13,$K$2:AM$2,FALSE)),0)</f>
        <v>0</v>
      </c>
      <c r="AN13" s="100">
        <f>IFERROR(IF(MATCH($H13,$K$2:AN$2,FALSE)+Drivers!$O$18/3&lt;COLUMNS($K$2:AN$2),0,MATCH($H13,$K$2:AN$2,FALSE)),0)</f>
        <v>0</v>
      </c>
      <c r="AO13" s="100">
        <f>IFERROR(IF(MATCH($H13,$K$2:AO$2,FALSE)+Drivers!$O$18/3&lt;COLUMNS($K$2:AO$2),0,MATCH($H13,$K$2:AO$2,FALSE)),0)</f>
        <v>0</v>
      </c>
      <c r="AP13" s="100">
        <f>IFERROR(IF(MATCH($H13,$K$2:AP$2,FALSE)+Drivers!$O$18/3&lt;COLUMNS($K$2:AP$2),0,MATCH($H13,$K$2:AP$2,FALSE)),0)</f>
        <v>0</v>
      </c>
      <c r="AQ13" s="100">
        <f>IFERROR(IF(MATCH($H13,$K$2:AQ$2,FALSE)+Drivers!$O$18/3&lt;COLUMNS($K$2:AQ$2),0,MATCH($H13,$K$2:AQ$2,FALSE)),0)</f>
        <v>0</v>
      </c>
      <c r="AR13" s="100">
        <f>IFERROR(IF(MATCH($H13,$K$2:AR$2,FALSE)+Drivers!$O$18/3&lt;COLUMNS($K$2:AR$2),0,MATCH($H13,$K$2:AR$2,FALSE)),0)</f>
        <v>0</v>
      </c>
      <c r="AS13" s="100">
        <f>IFERROR(IF(MATCH($H13,$K$2:AS$2,FALSE)+Drivers!$O$18/3&lt;COLUMNS($K$2:AS$2),0,MATCH($H13,$K$2:AS$2,FALSE)),0)</f>
        <v>0</v>
      </c>
      <c r="AT13" s="100">
        <f>IFERROR(IF(MATCH($H13,$K$2:AT$2,FALSE)+Drivers!$O$18/3&lt;COLUMNS($K$2:AT$2),0,MATCH($H13,$K$2:AT$2,FALSE)),0)</f>
        <v>0</v>
      </c>
      <c r="AU13" s="100">
        <f>IFERROR(IF(MATCH($H13,$K$2:AU$2,FALSE)+Drivers!$O$18/3&lt;COLUMNS($K$2:AU$2),0,MATCH($H13,$K$2:AU$2,FALSE)),0)</f>
        <v>0</v>
      </c>
      <c r="AV13" s="100">
        <f>IFERROR(IF(MATCH($H13,$K$2:AV$2,FALSE)+Drivers!$O$18/3&lt;COLUMNS($K$2:AV$2),0,MATCH($H13,$K$2:AV$2,FALSE)),0)</f>
        <v>0</v>
      </c>
      <c r="AW13" s="100">
        <f>IFERROR(IF(MATCH($H13,$K$2:AW$2,FALSE)+Drivers!$O$18/3&lt;COLUMNS($K$2:AW$2),0,MATCH($H13,$K$2:AW$2,FALSE)),0)</f>
        <v>0</v>
      </c>
      <c r="AX13" s="100">
        <f>IFERROR(IF(MATCH($H13,$K$2:AX$2,FALSE)+Drivers!$O$18/3&lt;COLUMNS($K$2:AX$2),0,MATCH($H13,$K$2:AX$2,FALSE)),0)</f>
        <v>0</v>
      </c>
      <c r="AY13" s="100">
        <f>IFERROR(IF(MATCH($H13,$K$2:AY$2,FALSE)+Drivers!$O$18/3&lt;COLUMNS($K$2:AY$2),0,MATCH($H13,$K$2:AY$2,FALSE)),0)</f>
        <v>0</v>
      </c>
      <c r="AZ13" s="100">
        <f>IFERROR(IF(MATCH($H13,$K$2:AZ$2,FALSE)+Drivers!$O$18/3&lt;COLUMNS($K$2:AZ$2),0,MATCH($H13,$K$2:AZ$2,FALSE)),0)</f>
        <v>0</v>
      </c>
      <c r="BA13" s="100">
        <f>IFERROR(IF(MATCH($H13,$K$2:BA$2,FALSE)+Drivers!$O$18/3&lt;COLUMNS($K$2:BA$2),0,MATCH($H13,$K$2:BA$2,FALSE)),0)</f>
        <v>0</v>
      </c>
      <c r="BB13" s="100">
        <f>IFERROR(IF(MATCH($H13,$K$2:BB$2,FALSE)+Drivers!$O$18/3&lt;COLUMNS($K$2:BB$2),0,MATCH($H13,$K$2:BB$2,FALSE)),0)</f>
        <v>0</v>
      </c>
      <c r="BC13" s="100">
        <f>IFERROR(IF(MATCH($H13,$K$2:BC$2,FALSE)+Drivers!$O$18/3&lt;COLUMNS($K$2:BC$2),0,MATCH($H13,$K$2:BC$2,FALSE)),0)</f>
        <v>0</v>
      </c>
      <c r="BD13" s="100">
        <f>IFERROR(IF(MATCH($H13,$K$2:BD$2,FALSE)+Drivers!$O$18/3&lt;COLUMNS($K$2:BD$2),0,MATCH($H13,$K$2:BD$2,FALSE)),0)</f>
        <v>0</v>
      </c>
      <c r="BE13" s="100">
        <f>IFERROR(IF(MATCH($H13,$K$2:BE$2,FALSE)+Drivers!$O$18/3&lt;COLUMNS($K$2:BE$2),0,MATCH($H13,$K$2:BE$2,FALSE)),0)</f>
        <v>0</v>
      </c>
      <c r="BF13" s="100">
        <f>IFERROR(IF(MATCH($H13,$K$2:BF$2,FALSE)+Drivers!$O$18/3&lt;COLUMNS($K$2:BF$2),0,MATCH($H13,$K$2:BF$2,FALSE)),0)</f>
        <v>0</v>
      </c>
    </row>
    <row r="14" spans="2:58" ht="5" customHeight="1"/>
    <row r="15" spans="2:58">
      <c r="E15" s="104" t="s">
        <v>131</v>
      </c>
      <c r="F15" s="71" t="s">
        <v>148</v>
      </c>
      <c r="G15" s="71" t="s">
        <v>151</v>
      </c>
      <c r="H15" s="71" t="str">
        <f>Drivers!$D$82&amp;" "&amp;Drivers!$E$82</f>
        <v>Q1 2020</v>
      </c>
      <c r="I15" s="107">
        <v>0</v>
      </c>
      <c r="J15" s="103">
        <f>Drivers!$G$82</f>
        <v>0</v>
      </c>
      <c r="K15" s="100">
        <f>IFERROR(IF(MATCH($H15,$K$2:K$2,FALSE)+($J15/(Drivers!$G$12*Drivers!$O$16*30)/3)&lt;COLUMNS($K$2:K$2),0,MATCH($H15,$K$2:K$2,FALSE)),0)</f>
        <v>1</v>
      </c>
      <c r="L15" s="100">
        <f>IFERROR(IF(MATCH($H15,$K$2:L$2,FALSE)+($J15/(Drivers!$G$12*Drivers!$O$16*30)/3)&lt;COLUMNS($K$2:L$2),0,MATCH($H15,$K$2:L$2,FALSE)),0)</f>
        <v>0</v>
      </c>
      <c r="M15" s="100">
        <f>IFERROR(IF(MATCH($H15,$K$2:M$2,FALSE)+($J15/(Drivers!$G$12*Drivers!$O$16*30)/3)&lt;COLUMNS($K$2:M$2),0,MATCH($H15,$K$2:M$2,FALSE)),0)</f>
        <v>0</v>
      </c>
      <c r="N15" s="100">
        <f>IFERROR(IF(MATCH($H15,$K$2:N$2,FALSE)+($J15/(Drivers!$G$12*Drivers!$O$16*30)/3)&lt;COLUMNS($K$2:N$2),0,MATCH($H15,$K$2:N$2,FALSE)),0)</f>
        <v>0</v>
      </c>
      <c r="O15" s="100">
        <f>IFERROR(IF(MATCH($H15,$K$2:O$2,FALSE)+($J15/(Drivers!$G$12*Drivers!$O$16*30)/3)&lt;COLUMNS($K$2:O$2),0,MATCH($H15,$K$2:O$2,FALSE)),0)</f>
        <v>0</v>
      </c>
      <c r="P15" s="100">
        <f>IFERROR(IF(MATCH($H15,$K$2:P$2,FALSE)+($J15/(Drivers!$G$12*Drivers!$O$16*30)/3)&lt;COLUMNS($K$2:P$2),0,MATCH($H15,$K$2:P$2,FALSE)),0)</f>
        <v>0</v>
      </c>
      <c r="Q15" s="100">
        <f>IFERROR(IF(MATCH($H15,$K$2:Q$2,FALSE)+($J15/(Drivers!$G$12*Drivers!$O$16*30)/3)&lt;COLUMNS($K$2:Q$2),0,MATCH($H15,$K$2:Q$2,FALSE)),0)</f>
        <v>0</v>
      </c>
      <c r="R15" s="100">
        <f>IFERROR(IF(MATCH($H15,$K$2:R$2,FALSE)+($J15/(Drivers!$G$12*Drivers!$O$16*30)/3)&lt;COLUMNS($K$2:R$2),0,MATCH($H15,$K$2:R$2,FALSE)),0)</f>
        <v>0</v>
      </c>
      <c r="S15" s="100">
        <f>IFERROR(IF(MATCH($H15,$K$2:S$2,FALSE)+($J15/(Drivers!$G$12*Drivers!$O$16*30)/3)&lt;COLUMNS($K$2:S$2),0,MATCH($H15,$K$2:S$2,FALSE)),0)</f>
        <v>0</v>
      </c>
      <c r="T15" s="100">
        <f>IFERROR(IF(MATCH($H15,$K$2:T$2,FALSE)+($J15/(Drivers!$G$12*Drivers!$O$16*30)/3)&lt;COLUMNS($K$2:T$2),0,MATCH($H15,$K$2:T$2,FALSE)),0)</f>
        <v>0</v>
      </c>
      <c r="U15" s="100">
        <f>IFERROR(IF(MATCH($H15,$K$2:U$2,FALSE)+($J15/(Drivers!$G$12*Drivers!$O$16*30)/3)&lt;COLUMNS($K$2:U$2),0,MATCH($H15,$K$2:U$2,FALSE)),0)</f>
        <v>0</v>
      </c>
      <c r="V15" s="100">
        <f>IFERROR(IF(MATCH($H15,$K$2:V$2,FALSE)+($J15/(Drivers!$G$12*Drivers!$O$16*30)/3)&lt;COLUMNS($K$2:V$2),0,MATCH($H15,$K$2:V$2,FALSE)),0)</f>
        <v>0</v>
      </c>
      <c r="W15" s="100">
        <f>IFERROR(IF(MATCH($H15,$K$2:W$2,FALSE)+($J15/(Drivers!$G$12*Drivers!$O$16*30)/3)&lt;COLUMNS($K$2:W$2),0,MATCH($H15,$K$2:W$2,FALSE)),0)</f>
        <v>0</v>
      </c>
      <c r="X15" s="100">
        <f>IFERROR(IF(MATCH($H15,$K$2:X$2,FALSE)+($J15/(Drivers!$G$12*Drivers!$O$16*30)/3)&lt;COLUMNS($K$2:X$2),0,MATCH($H15,$K$2:X$2,FALSE)),0)</f>
        <v>0</v>
      </c>
      <c r="Y15" s="100">
        <f>IFERROR(IF(MATCH($H15,$K$2:Y$2,FALSE)+($J15/(Drivers!$G$12*Drivers!$O$16*30)/3)&lt;COLUMNS($K$2:Y$2),0,MATCH($H15,$K$2:Y$2,FALSE)),0)</f>
        <v>0</v>
      </c>
      <c r="Z15" s="100">
        <f>IFERROR(IF(MATCH($H15,$K$2:Z$2,FALSE)+($J15/(Drivers!$G$12*Drivers!$O$16*30)/3)&lt;COLUMNS($K$2:Z$2),0,MATCH($H15,$K$2:Z$2,FALSE)),0)</f>
        <v>0</v>
      </c>
      <c r="AA15" s="100">
        <f>IFERROR(IF(MATCH($H15,$K$2:AA$2,FALSE)+($J15/(Drivers!$G$12*Drivers!$O$16*30)/3)&lt;COLUMNS($K$2:AA$2),0,MATCH($H15,$K$2:AA$2,FALSE)),0)</f>
        <v>0</v>
      </c>
      <c r="AB15" s="100">
        <f>IFERROR(IF(MATCH($H15,$K$2:AB$2,FALSE)+($J15/(Drivers!$G$12*Drivers!$O$16*30)/3)&lt;COLUMNS($K$2:AB$2),0,MATCH($H15,$K$2:AB$2,FALSE)),0)</f>
        <v>0</v>
      </c>
      <c r="AC15" s="100">
        <f>IFERROR(IF(MATCH($H15,$K$2:AC$2,FALSE)+($J15/(Drivers!$G$12*Drivers!$O$16*30)/3)&lt;COLUMNS($K$2:AC$2),0,MATCH($H15,$K$2:AC$2,FALSE)),0)</f>
        <v>0</v>
      </c>
      <c r="AD15" s="100">
        <f>IFERROR(IF(MATCH($H15,$K$2:AD$2,FALSE)+($J15/(Drivers!$G$12*Drivers!$O$16*30)/3)&lt;COLUMNS($K$2:AD$2),0,MATCH($H15,$K$2:AD$2,FALSE)),0)</f>
        <v>0</v>
      </c>
      <c r="AE15" s="100">
        <f>IFERROR(IF(MATCH($H15,$K$2:AE$2,FALSE)+($J15/(Drivers!$G$12*Drivers!$O$16*30)/3)&lt;COLUMNS($K$2:AE$2),0,MATCH($H15,$K$2:AE$2,FALSE)),0)</f>
        <v>0</v>
      </c>
      <c r="AF15" s="100">
        <f>IFERROR(IF(MATCH($H15,$K$2:AF$2,FALSE)+($J15/(Drivers!$G$12*Drivers!$O$16*30)/3)&lt;COLUMNS($K$2:AF$2),0,MATCH($H15,$K$2:AF$2,FALSE)),0)</f>
        <v>0</v>
      </c>
      <c r="AG15" s="100">
        <f>IFERROR(IF(MATCH($H15,$K$2:AG$2,FALSE)+($J15/(Drivers!$G$12*Drivers!$O$16*30)/3)&lt;COLUMNS($K$2:AG$2),0,MATCH($H15,$K$2:AG$2,FALSE)),0)</f>
        <v>0</v>
      </c>
      <c r="AH15" s="100">
        <f>IFERROR(IF(MATCH($H15,$K$2:AH$2,FALSE)+($J15/(Drivers!$G$12*Drivers!$O$16*30)/3)&lt;COLUMNS($K$2:AH$2),0,MATCH($H15,$K$2:AH$2,FALSE)),0)</f>
        <v>0</v>
      </c>
      <c r="AI15" s="100">
        <f>IFERROR(IF(MATCH($H15,$K$2:AI$2,FALSE)+($J15/(Drivers!$G$12*Drivers!$O$16*30)/3)&lt;COLUMNS($K$2:AI$2),0,MATCH($H15,$K$2:AI$2,FALSE)),0)</f>
        <v>0</v>
      </c>
      <c r="AJ15" s="100">
        <f>IFERROR(IF(MATCH($H15,$K$2:AJ$2,FALSE)+($J15/(Drivers!$G$12*Drivers!$O$16*30)/3)&lt;COLUMNS($K$2:AJ$2),0,MATCH($H15,$K$2:AJ$2,FALSE)),0)</f>
        <v>0</v>
      </c>
      <c r="AK15" s="100">
        <f>IFERROR(IF(MATCH($H15,$K$2:AK$2,FALSE)+($J15/(Drivers!$G$12*Drivers!$O$16*30)/3)&lt;COLUMNS($K$2:AK$2),0,MATCH($H15,$K$2:AK$2,FALSE)),0)</f>
        <v>0</v>
      </c>
      <c r="AL15" s="100">
        <f>IFERROR(IF(MATCH($H15,$K$2:AL$2,FALSE)+($J15/(Drivers!$G$12*Drivers!$O$16*30)/3)&lt;COLUMNS($K$2:AL$2),0,MATCH($H15,$K$2:AL$2,FALSE)),0)</f>
        <v>0</v>
      </c>
      <c r="AM15" s="100">
        <f>IFERROR(IF(MATCH($H15,$K$2:AM$2,FALSE)+($J15/(Drivers!$G$12*Drivers!$O$16*30)/3)&lt;COLUMNS($K$2:AM$2),0,MATCH($H15,$K$2:AM$2,FALSE)),0)</f>
        <v>0</v>
      </c>
      <c r="AN15" s="100">
        <f>IFERROR(IF(MATCH($H15,$K$2:AN$2,FALSE)+($J15/(Drivers!$G$12*Drivers!$O$16*30)/3)&lt;COLUMNS($K$2:AN$2),0,MATCH($H15,$K$2:AN$2,FALSE)),0)</f>
        <v>0</v>
      </c>
      <c r="AO15" s="100">
        <f>IFERROR(IF(MATCH($H15,$K$2:AO$2,FALSE)+($J15/(Drivers!$G$12*Drivers!$O$16*30)/3)&lt;COLUMNS($K$2:AO$2),0,MATCH($H15,$K$2:AO$2,FALSE)),0)</f>
        <v>0</v>
      </c>
      <c r="AP15" s="100">
        <f>IFERROR(IF(MATCH($H15,$K$2:AP$2,FALSE)+($J15/(Drivers!$G$12*Drivers!$O$16*30)/3)&lt;COLUMNS($K$2:AP$2),0,MATCH($H15,$K$2:AP$2,FALSE)),0)</f>
        <v>0</v>
      </c>
      <c r="AQ15" s="100">
        <f>IFERROR(IF(MATCH($H15,$K$2:AQ$2,FALSE)+($J15/(Drivers!$G$12*Drivers!$O$16*30)/3)&lt;COLUMNS($K$2:AQ$2),0,MATCH($H15,$K$2:AQ$2,FALSE)),0)</f>
        <v>0</v>
      </c>
      <c r="AR15" s="100">
        <f>IFERROR(IF(MATCH($H15,$K$2:AR$2,FALSE)+($J15/(Drivers!$G$12*Drivers!$O$16*30)/3)&lt;COLUMNS($K$2:AR$2),0,MATCH($H15,$K$2:AR$2,FALSE)),0)</f>
        <v>0</v>
      </c>
      <c r="AS15" s="100">
        <f>IFERROR(IF(MATCH($H15,$K$2:AS$2,FALSE)+($J15/(Drivers!$G$12*Drivers!$O$16*30)/3)&lt;COLUMNS($K$2:AS$2),0,MATCH($H15,$K$2:AS$2,FALSE)),0)</f>
        <v>0</v>
      </c>
      <c r="AT15" s="100">
        <f>IFERROR(IF(MATCH($H15,$K$2:AT$2,FALSE)+($J15/(Drivers!$G$12*Drivers!$O$16*30)/3)&lt;COLUMNS($K$2:AT$2),0,MATCH($H15,$K$2:AT$2,FALSE)),0)</f>
        <v>0</v>
      </c>
      <c r="AU15" s="100">
        <f>IFERROR(IF(MATCH($H15,$K$2:AU$2,FALSE)+($J15/(Drivers!$G$12*Drivers!$O$16*30)/3)&lt;COLUMNS($K$2:AU$2),0,MATCH($H15,$K$2:AU$2,FALSE)),0)</f>
        <v>0</v>
      </c>
      <c r="AV15" s="100">
        <f>IFERROR(IF(MATCH($H15,$K$2:AV$2,FALSE)+($J15/(Drivers!$G$12*Drivers!$O$16*30)/3)&lt;COLUMNS($K$2:AV$2),0,MATCH($H15,$K$2:AV$2,FALSE)),0)</f>
        <v>0</v>
      </c>
      <c r="AW15" s="100">
        <f>IFERROR(IF(MATCH($H15,$K$2:AW$2,FALSE)+($J15/(Drivers!$G$12*Drivers!$O$16*30)/3)&lt;COLUMNS($K$2:AW$2),0,MATCH($H15,$K$2:AW$2,FALSE)),0)</f>
        <v>0</v>
      </c>
      <c r="AX15" s="100">
        <f>IFERROR(IF(MATCH($H15,$K$2:AX$2,FALSE)+($J15/(Drivers!$G$12*Drivers!$O$16*30)/3)&lt;COLUMNS($K$2:AX$2),0,MATCH($H15,$K$2:AX$2,FALSE)),0)</f>
        <v>0</v>
      </c>
      <c r="AY15" s="100">
        <f>IFERROR(IF(MATCH($H15,$K$2:AY$2,FALSE)+($J15/(Drivers!$G$12*Drivers!$O$16*30)/3)&lt;COLUMNS($K$2:AY$2),0,MATCH($H15,$K$2:AY$2,FALSE)),0)</f>
        <v>0</v>
      </c>
      <c r="AZ15" s="100">
        <f>IFERROR(IF(MATCH($H15,$K$2:AZ$2,FALSE)+($J15/(Drivers!$G$12*Drivers!$O$16*30)/3)&lt;COLUMNS($K$2:AZ$2),0,MATCH($H15,$K$2:AZ$2,FALSE)),0)</f>
        <v>0</v>
      </c>
      <c r="BA15" s="100">
        <f>IFERROR(IF(MATCH($H15,$K$2:BA$2,FALSE)+($J15/(Drivers!$G$12*Drivers!$O$16*30)/3)&lt;COLUMNS($K$2:BA$2),0,MATCH($H15,$K$2:BA$2,FALSE)),0)</f>
        <v>0</v>
      </c>
      <c r="BB15" s="100">
        <f>IFERROR(IF(MATCH($H15,$K$2:BB$2,FALSE)+($J15/(Drivers!$G$12*Drivers!$O$16*30)/3)&lt;COLUMNS($K$2:BB$2),0,MATCH($H15,$K$2:BB$2,FALSE)),0)</f>
        <v>0</v>
      </c>
      <c r="BC15" s="100">
        <f>IFERROR(IF(MATCH($H15,$K$2:BC$2,FALSE)+($J15/(Drivers!$G$12*Drivers!$O$16*30)/3)&lt;COLUMNS($K$2:BC$2),0,MATCH($H15,$K$2:BC$2,FALSE)),0)</f>
        <v>0</v>
      </c>
      <c r="BD15" s="100">
        <f>IFERROR(IF(MATCH($H15,$K$2:BD$2,FALSE)+($J15/(Drivers!$G$12*Drivers!$O$16*30)/3)&lt;COLUMNS($K$2:BD$2),0,MATCH($H15,$K$2:BD$2,FALSE)),0)</f>
        <v>0</v>
      </c>
      <c r="BE15" s="100">
        <f>IFERROR(IF(MATCH($H15,$K$2:BE$2,FALSE)+($J15/(Drivers!$G$12*Drivers!$O$16*30)/3)&lt;COLUMNS($K$2:BE$2),0,MATCH($H15,$K$2:BE$2,FALSE)),0)</f>
        <v>0</v>
      </c>
      <c r="BF15" s="100">
        <f>IFERROR(IF(MATCH($H15,$K$2:BF$2,FALSE)+($J15/(Drivers!$G$12*Drivers!$O$16*30)/3)&lt;COLUMNS($K$2:BF$2),0,MATCH($H15,$K$2:BF$2,FALSE)),0)</f>
        <v>0</v>
      </c>
    </row>
    <row r="16" spans="2:58">
      <c r="E16" s="104"/>
      <c r="F16" s="71"/>
      <c r="G16" s="71" t="s">
        <v>152</v>
      </c>
      <c r="H16" s="71" t="str">
        <f>Drivers!$D$84&amp;" "&amp;Drivers!$E$84</f>
        <v>Q1 2020</v>
      </c>
      <c r="I16" s="107">
        <v>0</v>
      </c>
      <c r="J16" s="103">
        <f>Drivers!$G$84</f>
        <v>0</v>
      </c>
      <c r="K16" s="100">
        <f>IFERROR(IF(MATCH($H16,$K$2:K$2,FALSE)+($J16/(Drivers!$G$12*Drivers!$O$16*30*2)/3)&lt;COLUMNS($K$2:K$2),0,MATCH($H16,$K$2:K$2,FALSE)),0)</f>
        <v>1</v>
      </c>
      <c r="L16" s="100">
        <f>IFERROR(IF(MATCH($H16,$K$2:L$2,FALSE)+($J16/(Drivers!$G$12*Drivers!$O$16*30*2)/3)&lt;COLUMNS($K$2:L$2),0,MATCH($H16,$K$2:L$2,FALSE)),0)</f>
        <v>0</v>
      </c>
      <c r="M16" s="100">
        <f>IFERROR(IF(MATCH($H16,$K$2:M$2,FALSE)+($J16/(Drivers!$G$12*Drivers!$O$16*30*2)/3)&lt;COLUMNS($K$2:M$2),0,MATCH($H16,$K$2:M$2,FALSE)),0)</f>
        <v>0</v>
      </c>
      <c r="N16" s="100">
        <f>IFERROR(IF(MATCH($H16,$K$2:N$2,FALSE)+($J16/(Drivers!$G$12*Drivers!$O$16*30*2)/3)&lt;COLUMNS($K$2:N$2),0,MATCH($H16,$K$2:N$2,FALSE)),0)</f>
        <v>0</v>
      </c>
      <c r="O16" s="100">
        <f>IFERROR(IF(MATCH($H16,$K$2:O$2,FALSE)+($J16/(Drivers!$G$12*Drivers!$O$16*30*2)/3)&lt;COLUMNS($K$2:O$2),0,MATCH($H16,$K$2:O$2,FALSE)),0)</f>
        <v>0</v>
      </c>
      <c r="P16" s="100">
        <f>IFERROR(IF(MATCH($H16,$K$2:P$2,FALSE)+($J16/(Drivers!$G$12*Drivers!$O$16*30*2)/3)&lt;COLUMNS($K$2:P$2),0,MATCH($H16,$K$2:P$2,FALSE)),0)</f>
        <v>0</v>
      </c>
      <c r="Q16" s="100">
        <f>IFERROR(IF(MATCH($H16,$K$2:Q$2,FALSE)+($J16/(Drivers!$G$12*Drivers!$O$16*30*2)/3)&lt;COLUMNS($K$2:Q$2),0,MATCH($H16,$K$2:Q$2,FALSE)),0)</f>
        <v>0</v>
      </c>
      <c r="R16" s="100">
        <f>IFERROR(IF(MATCH($H16,$K$2:R$2,FALSE)+($J16/(Drivers!$G$12*Drivers!$O$16*30*2)/3)&lt;COLUMNS($K$2:R$2),0,MATCH($H16,$K$2:R$2,FALSE)),0)</f>
        <v>0</v>
      </c>
      <c r="S16" s="100">
        <f>IFERROR(IF(MATCH($H16,$K$2:S$2,FALSE)+($J16/(Drivers!$G$12*Drivers!$O$16*30*2)/3)&lt;COLUMNS($K$2:S$2),0,MATCH($H16,$K$2:S$2,FALSE)),0)</f>
        <v>0</v>
      </c>
      <c r="T16" s="100">
        <f>IFERROR(IF(MATCH($H16,$K$2:T$2,FALSE)+($J16/(Drivers!$G$12*Drivers!$O$16*30*2)/3)&lt;COLUMNS($K$2:T$2),0,MATCH($H16,$K$2:T$2,FALSE)),0)</f>
        <v>0</v>
      </c>
      <c r="U16" s="100">
        <f>IFERROR(IF(MATCH($H16,$K$2:U$2,FALSE)+($J16/(Drivers!$G$12*Drivers!$O$16*30*2)/3)&lt;COLUMNS($K$2:U$2),0,MATCH($H16,$K$2:U$2,FALSE)),0)</f>
        <v>0</v>
      </c>
      <c r="V16" s="100">
        <f>IFERROR(IF(MATCH($H16,$K$2:V$2,FALSE)+($J16/(Drivers!$G$12*Drivers!$O$16*30*2)/3)&lt;COLUMNS($K$2:V$2),0,MATCH($H16,$K$2:V$2,FALSE)),0)</f>
        <v>0</v>
      </c>
      <c r="W16" s="100">
        <f>IFERROR(IF(MATCH($H16,$K$2:W$2,FALSE)+($J16/(Drivers!$G$12*Drivers!$O$16*30*2)/3)&lt;COLUMNS($K$2:W$2),0,MATCH($H16,$K$2:W$2,FALSE)),0)</f>
        <v>0</v>
      </c>
      <c r="X16" s="100">
        <f>IFERROR(IF(MATCH($H16,$K$2:X$2,FALSE)+($J16/(Drivers!$G$12*Drivers!$O$16*30*2)/3)&lt;COLUMNS($K$2:X$2),0,MATCH($H16,$K$2:X$2,FALSE)),0)</f>
        <v>0</v>
      </c>
      <c r="Y16" s="100">
        <f>IFERROR(IF(MATCH($H16,$K$2:Y$2,FALSE)+($J16/(Drivers!$G$12*Drivers!$O$16*30*2)/3)&lt;COLUMNS($K$2:Y$2),0,MATCH($H16,$K$2:Y$2,FALSE)),0)</f>
        <v>0</v>
      </c>
      <c r="Z16" s="100">
        <f>IFERROR(IF(MATCH($H16,$K$2:Z$2,FALSE)+($J16/(Drivers!$G$12*Drivers!$O$16*30*2)/3)&lt;COLUMNS($K$2:Z$2),0,MATCH($H16,$K$2:Z$2,FALSE)),0)</f>
        <v>0</v>
      </c>
      <c r="AA16" s="100">
        <f>IFERROR(IF(MATCH($H16,$K$2:AA$2,FALSE)+($J16/(Drivers!$G$12*Drivers!$O$16*30*2)/3)&lt;COLUMNS($K$2:AA$2),0,MATCH($H16,$K$2:AA$2,FALSE)),0)</f>
        <v>0</v>
      </c>
      <c r="AB16" s="100">
        <f>IFERROR(IF(MATCH($H16,$K$2:AB$2,FALSE)+($J16/(Drivers!$G$12*Drivers!$O$16*30*2)/3)&lt;COLUMNS($K$2:AB$2),0,MATCH($H16,$K$2:AB$2,FALSE)),0)</f>
        <v>0</v>
      </c>
      <c r="AC16" s="100">
        <f>IFERROR(IF(MATCH($H16,$K$2:AC$2,FALSE)+($J16/(Drivers!$G$12*Drivers!$O$16*30*2)/3)&lt;COLUMNS($K$2:AC$2),0,MATCH($H16,$K$2:AC$2,FALSE)),0)</f>
        <v>0</v>
      </c>
      <c r="AD16" s="100">
        <f>IFERROR(IF(MATCH($H16,$K$2:AD$2,FALSE)+($J16/(Drivers!$G$12*Drivers!$O$16*30*2)/3)&lt;COLUMNS($K$2:AD$2),0,MATCH($H16,$K$2:AD$2,FALSE)),0)</f>
        <v>0</v>
      </c>
      <c r="AE16" s="100">
        <f>IFERROR(IF(MATCH($H16,$K$2:AE$2,FALSE)+($J16/(Drivers!$G$12*Drivers!$O$16*30*2)/3)&lt;COLUMNS($K$2:AE$2),0,MATCH($H16,$K$2:AE$2,FALSE)),0)</f>
        <v>0</v>
      </c>
      <c r="AF16" s="100">
        <f>IFERROR(IF(MATCH($H16,$K$2:AF$2,FALSE)+($J16/(Drivers!$G$12*Drivers!$O$16*30*2)/3)&lt;COLUMNS($K$2:AF$2),0,MATCH($H16,$K$2:AF$2,FALSE)),0)</f>
        <v>0</v>
      </c>
      <c r="AG16" s="100">
        <f>IFERROR(IF(MATCH($H16,$K$2:AG$2,FALSE)+($J16/(Drivers!$G$12*Drivers!$O$16*30*2)/3)&lt;COLUMNS($K$2:AG$2),0,MATCH($H16,$K$2:AG$2,FALSE)),0)</f>
        <v>0</v>
      </c>
      <c r="AH16" s="100">
        <f>IFERROR(IF(MATCH($H16,$K$2:AH$2,FALSE)+($J16/(Drivers!$G$12*Drivers!$O$16*30*2)/3)&lt;COLUMNS($K$2:AH$2),0,MATCH($H16,$K$2:AH$2,FALSE)),0)</f>
        <v>0</v>
      </c>
      <c r="AI16" s="100">
        <f>IFERROR(IF(MATCH($H16,$K$2:AI$2,FALSE)+($J16/(Drivers!$G$12*Drivers!$O$16*30*2)/3)&lt;COLUMNS($K$2:AI$2),0,MATCH($H16,$K$2:AI$2,FALSE)),0)</f>
        <v>0</v>
      </c>
      <c r="AJ16" s="100">
        <f>IFERROR(IF(MATCH($H16,$K$2:AJ$2,FALSE)+($J16/(Drivers!$G$12*Drivers!$O$16*30*2)/3)&lt;COLUMNS($K$2:AJ$2),0,MATCH($H16,$K$2:AJ$2,FALSE)),0)</f>
        <v>0</v>
      </c>
      <c r="AK16" s="100">
        <f>IFERROR(IF(MATCH($H16,$K$2:AK$2,FALSE)+($J16/(Drivers!$G$12*Drivers!$O$16*30*2)/3)&lt;COLUMNS($K$2:AK$2),0,MATCH($H16,$K$2:AK$2,FALSE)),0)</f>
        <v>0</v>
      </c>
      <c r="AL16" s="100">
        <f>IFERROR(IF(MATCH($H16,$K$2:AL$2,FALSE)+($J16/(Drivers!$G$12*Drivers!$O$16*30*2)/3)&lt;COLUMNS($K$2:AL$2),0,MATCH($H16,$K$2:AL$2,FALSE)),0)</f>
        <v>0</v>
      </c>
      <c r="AM16" s="100">
        <f>IFERROR(IF(MATCH($H16,$K$2:AM$2,FALSE)+($J16/(Drivers!$G$12*Drivers!$O$16*30*2)/3)&lt;COLUMNS($K$2:AM$2),0,MATCH($H16,$K$2:AM$2,FALSE)),0)</f>
        <v>0</v>
      </c>
      <c r="AN16" s="100">
        <f>IFERROR(IF(MATCH($H16,$K$2:AN$2,FALSE)+($J16/(Drivers!$G$12*Drivers!$O$16*30*2)/3)&lt;COLUMNS($K$2:AN$2),0,MATCH($H16,$K$2:AN$2,FALSE)),0)</f>
        <v>0</v>
      </c>
      <c r="AO16" s="100">
        <f>IFERROR(IF(MATCH($H16,$K$2:AO$2,FALSE)+($J16/(Drivers!$G$12*Drivers!$O$16*30*2)/3)&lt;COLUMNS($K$2:AO$2),0,MATCH($H16,$K$2:AO$2,FALSE)),0)</f>
        <v>0</v>
      </c>
      <c r="AP16" s="100">
        <f>IFERROR(IF(MATCH($H16,$K$2:AP$2,FALSE)+($J16/(Drivers!$G$12*Drivers!$O$16*30*2)/3)&lt;COLUMNS($K$2:AP$2),0,MATCH($H16,$K$2:AP$2,FALSE)),0)</f>
        <v>0</v>
      </c>
      <c r="AQ16" s="100">
        <f>IFERROR(IF(MATCH($H16,$K$2:AQ$2,FALSE)+($J16/(Drivers!$G$12*Drivers!$O$16*30*2)/3)&lt;COLUMNS($K$2:AQ$2),0,MATCH($H16,$K$2:AQ$2,FALSE)),0)</f>
        <v>0</v>
      </c>
      <c r="AR16" s="100">
        <f>IFERROR(IF(MATCH($H16,$K$2:AR$2,FALSE)+($J16/(Drivers!$G$12*Drivers!$O$16*30*2)/3)&lt;COLUMNS($K$2:AR$2),0,MATCH($H16,$K$2:AR$2,FALSE)),0)</f>
        <v>0</v>
      </c>
      <c r="AS16" s="100">
        <f>IFERROR(IF(MATCH($H16,$K$2:AS$2,FALSE)+($J16/(Drivers!$G$12*Drivers!$O$16*30*2)/3)&lt;COLUMNS($K$2:AS$2),0,MATCH($H16,$K$2:AS$2,FALSE)),0)</f>
        <v>0</v>
      </c>
      <c r="AT16" s="100">
        <f>IFERROR(IF(MATCH($H16,$K$2:AT$2,FALSE)+($J16/(Drivers!$G$12*Drivers!$O$16*30*2)/3)&lt;COLUMNS($K$2:AT$2),0,MATCH($H16,$K$2:AT$2,FALSE)),0)</f>
        <v>0</v>
      </c>
      <c r="AU16" s="100">
        <f>IFERROR(IF(MATCH($H16,$K$2:AU$2,FALSE)+($J16/(Drivers!$G$12*Drivers!$O$16*30*2)/3)&lt;COLUMNS($K$2:AU$2),0,MATCH($H16,$K$2:AU$2,FALSE)),0)</f>
        <v>0</v>
      </c>
      <c r="AV16" s="100">
        <f>IFERROR(IF(MATCH($H16,$K$2:AV$2,FALSE)+($J16/(Drivers!$G$12*Drivers!$O$16*30*2)/3)&lt;COLUMNS($K$2:AV$2),0,MATCH($H16,$K$2:AV$2,FALSE)),0)</f>
        <v>0</v>
      </c>
      <c r="AW16" s="100">
        <f>IFERROR(IF(MATCH($H16,$K$2:AW$2,FALSE)+($J16/(Drivers!$G$12*Drivers!$O$16*30*2)/3)&lt;COLUMNS($K$2:AW$2),0,MATCH($H16,$K$2:AW$2,FALSE)),0)</f>
        <v>0</v>
      </c>
      <c r="AX16" s="100">
        <f>IFERROR(IF(MATCH($H16,$K$2:AX$2,FALSE)+($J16/(Drivers!$G$12*Drivers!$O$16*30*2)/3)&lt;COLUMNS($K$2:AX$2),0,MATCH($H16,$K$2:AX$2,FALSE)),0)</f>
        <v>0</v>
      </c>
      <c r="AY16" s="100">
        <f>IFERROR(IF(MATCH($H16,$K$2:AY$2,FALSE)+($J16/(Drivers!$G$12*Drivers!$O$16*30*2)/3)&lt;COLUMNS($K$2:AY$2),0,MATCH($H16,$K$2:AY$2,FALSE)),0)</f>
        <v>0</v>
      </c>
      <c r="AZ16" s="100">
        <f>IFERROR(IF(MATCH($H16,$K$2:AZ$2,FALSE)+($J16/(Drivers!$G$12*Drivers!$O$16*30*2)/3)&lt;COLUMNS($K$2:AZ$2),0,MATCH($H16,$K$2:AZ$2,FALSE)),0)</f>
        <v>0</v>
      </c>
      <c r="BA16" s="100">
        <f>IFERROR(IF(MATCH($H16,$K$2:BA$2,FALSE)+($J16/(Drivers!$G$12*Drivers!$O$16*30*2)/3)&lt;COLUMNS($K$2:BA$2),0,MATCH($H16,$K$2:BA$2,FALSE)),0)</f>
        <v>0</v>
      </c>
      <c r="BB16" s="100">
        <f>IFERROR(IF(MATCH($H16,$K$2:BB$2,FALSE)+($J16/(Drivers!$G$12*Drivers!$O$16*30*2)/3)&lt;COLUMNS($K$2:BB$2),0,MATCH($H16,$K$2:BB$2,FALSE)),0)</f>
        <v>0</v>
      </c>
      <c r="BC16" s="100">
        <f>IFERROR(IF(MATCH($H16,$K$2:BC$2,FALSE)+($J16/(Drivers!$G$12*Drivers!$O$16*30*2)/3)&lt;COLUMNS($K$2:BC$2),0,MATCH($H16,$K$2:BC$2,FALSE)),0)</f>
        <v>0</v>
      </c>
      <c r="BD16" s="100">
        <f>IFERROR(IF(MATCH($H16,$K$2:BD$2,FALSE)+($J16/(Drivers!$G$12*Drivers!$O$16*30*2)/3)&lt;COLUMNS($K$2:BD$2),0,MATCH($H16,$K$2:BD$2,FALSE)),0)</f>
        <v>0</v>
      </c>
      <c r="BE16" s="100">
        <f>IFERROR(IF(MATCH($H16,$K$2:BE$2,FALSE)+($J16/(Drivers!$G$12*Drivers!$O$16*30*2)/3)&lt;COLUMNS($K$2:BE$2),0,MATCH($H16,$K$2:BE$2,FALSE)),0)</f>
        <v>0</v>
      </c>
      <c r="BF16" s="100">
        <f>IFERROR(IF(MATCH($H16,$K$2:BF$2,FALSE)+($J16/(Drivers!$G$12*Drivers!$O$16*30*2)/3)&lt;COLUMNS($K$2:BF$2),0,MATCH($H16,$K$2:BF$2,FALSE)),0)</f>
        <v>0</v>
      </c>
    </row>
    <row r="17" spans="5:58">
      <c r="E17" s="104"/>
      <c r="F17" s="71" t="s">
        <v>206</v>
      </c>
      <c r="G17" s="71"/>
      <c r="H17" s="71" t="str">
        <f>Drivers!D87&amp;" "&amp;Drivers!E87</f>
        <v>Q1 2020</v>
      </c>
      <c r="I17" s="107">
        <v>0</v>
      </c>
      <c r="J17" s="103"/>
      <c r="K17" s="100">
        <f>IFERROR(MATCH($H17,$K$2:K$2,FALSE),0)</f>
        <v>1</v>
      </c>
      <c r="L17" s="100">
        <f>IFERROR(MATCH($H17,$K$2:L$2,FALSE),0)</f>
        <v>1</v>
      </c>
      <c r="M17" s="100">
        <f>IFERROR(MATCH($H17,$K$2:M$2,FALSE),0)</f>
        <v>1</v>
      </c>
      <c r="N17" s="100">
        <f>IFERROR(MATCH($H17,$K$2:N$2,FALSE),0)</f>
        <v>1</v>
      </c>
      <c r="O17" s="100">
        <f>IFERROR(MATCH($H17,$K$2:O$2,FALSE),0)</f>
        <v>1</v>
      </c>
      <c r="P17" s="100">
        <f>IFERROR(MATCH($H17,$K$2:P$2,FALSE),0)</f>
        <v>1</v>
      </c>
      <c r="Q17" s="100">
        <f>IFERROR(MATCH($H17,$K$2:Q$2,FALSE),0)</f>
        <v>1</v>
      </c>
      <c r="R17" s="100">
        <f>IFERROR(MATCH($H17,$K$2:R$2,FALSE),0)</f>
        <v>1</v>
      </c>
      <c r="S17" s="100">
        <f>IFERROR(MATCH($H17,$K$2:S$2,FALSE),0)</f>
        <v>1</v>
      </c>
      <c r="T17" s="100">
        <f>IFERROR(MATCH($H17,$K$2:T$2,FALSE),0)</f>
        <v>1</v>
      </c>
      <c r="U17" s="100">
        <f>IFERROR(MATCH($H17,$K$2:U$2,FALSE),0)</f>
        <v>1</v>
      </c>
      <c r="V17" s="100">
        <f>IFERROR(MATCH($H17,$K$2:V$2,FALSE),0)</f>
        <v>1</v>
      </c>
      <c r="W17" s="100">
        <f>IFERROR(MATCH($H17,$K$2:W$2,FALSE),0)</f>
        <v>1</v>
      </c>
      <c r="X17" s="100">
        <f>IFERROR(MATCH($H17,$K$2:X$2,FALSE),0)</f>
        <v>1</v>
      </c>
      <c r="Y17" s="100">
        <f>IFERROR(MATCH($H17,$K$2:Y$2,FALSE),0)</f>
        <v>1</v>
      </c>
      <c r="Z17" s="100">
        <f>IFERROR(MATCH($H17,$K$2:Z$2,FALSE),0)</f>
        <v>1</v>
      </c>
      <c r="AA17" s="100">
        <f>IFERROR(MATCH($H17,$K$2:AA$2,FALSE),0)</f>
        <v>1</v>
      </c>
      <c r="AB17" s="100">
        <f>IFERROR(MATCH($H17,$K$2:AB$2,FALSE),0)</f>
        <v>1</v>
      </c>
      <c r="AC17" s="100">
        <f>IFERROR(MATCH($H17,$K$2:AC$2,FALSE),0)</f>
        <v>1</v>
      </c>
      <c r="AD17" s="100">
        <f>IFERROR(MATCH($H17,$K$2:AD$2,FALSE),0)</f>
        <v>1</v>
      </c>
      <c r="AE17" s="100">
        <f>IFERROR(MATCH($H17,$K$2:AE$2,FALSE),0)</f>
        <v>1</v>
      </c>
      <c r="AF17" s="100">
        <f>IFERROR(MATCH($H17,$K$2:AF$2,FALSE),0)</f>
        <v>1</v>
      </c>
      <c r="AG17" s="100">
        <f>IFERROR(MATCH($H17,$K$2:AG$2,FALSE),0)</f>
        <v>1</v>
      </c>
      <c r="AH17" s="100">
        <f>IFERROR(MATCH($H17,$K$2:AH$2,FALSE),0)</f>
        <v>1</v>
      </c>
      <c r="AI17" s="100">
        <f>IFERROR(MATCH($H17,$K$2:AI$2,FALSE),0)</f>
        <v>1</v>
      </c>
      <c r="AJ17" s="100">
        <f>IFERROR(MATCH($H17,$K$2:AJ$2,FALSE),0)</f>
        <v>1</v>
      </c>
      <c r="AK17" s="100">
        <f>IFERROR(MATCH($H17,$K$2:AK$2,FALSE),0)</f>
        <v>1</v>
      </c>
      <c r="AL17" s="100">
        <f>IFERROR(MATCH($H17,$K$2:AL$2,FALSE),0)</f>
        <v>1</v>
      </c>
      <c r="AM17" s="100">
        <f>IFERROR(MATCH($H17,$K$2:AM$2,FALSE),0)</f>
        <v>1</v>
      </c>
      <c r="AN17" s="100">
        <f>IFERROR(MATCH($H17,$K$2:AN$2,FALSE),0)</f>
        <v>1</v>
      </c>
      <c r="AO17" s="100">
        <f>IFERROR(MATCH($H17,$K$2:AO$2,FALSE),0)</f>
        <v>1</v>
      </c>
      <c r="AP17" s="100">
        <f>IFERROR(MATCH($H17,$K$2:AP$2,FALSE),0)</f>
        <v>1</v>
      </c>
      <c r="AQ17" s="100">
        <f>IFERROR(MATCH($H17,$K$2:AQ$2,FALSE),0)</f>
        <v>1</v>
      </c>
      <c r="AR17" s="100">
        <f>IFERROR(MATCH($H17,$K$2:AR$2,FALSE),0)</f>
        <v>1</v>
      </c>
      <c r="AS17" s="100">
        <f>IFERROR(MATCH($H17,$K$2:AS$2,FALSE),0)</f>
        <v>1</v>
      </c>
      <c r="AT17" s="100">
        <f>IFERROR(MATCH($H17,$K$2:AT$2,FALSE),0)</f>
        <v>1</v>
      </c>
      <c r="AU17" s="100">
        <f>IFERROR(MATCH($H17,$K$2:AU$2,FALSE),0)</f>
        <v>1</v>
      </c>
      <c r="AV17" s="100">
        <f>IFERROR(MATCH($H17,$K$2:AV$2,FALSE),0)</f>
        <v>1</v>
      </c>
      <c r="AW17" s="100">
        <f>IFERROR(MATCH($H17,$K$2:AW$2,FALSE),0)</f>
        <v>1</v>
      </c>
      <c r="AX17" s="100">
        <f>IFERROR(MATCH($H17,$K$2:AX$2,FALSE),0)</f>
        <v>1</v>
      </c>
      <c r="AY17" s="100">
        <f>IFERROR(MATCH($H17,$K$2:AY$2,FALSE),0)</f>
        <v>1</v>
      </c>
      <c r="AZ17" s="100">
        <f>IFERROR(MATCH($H17,$K$2:AZ$2,FALSE),0)</f>
        <v>1</v>
      </c>
      <c r="BA17" s="100">
        <f>IFERROR(MATCH($H17,$K$2:BA$2,FALSE),0)</f>
        <v>1</v>
      </c>
      <c r="BB17" s="100">
        <f>IFERROR(MATCH($H17,$K$2:BB$2,FALSE),0)</f>
        <v>1</v>
      </c>
      <c r="BC17" s="100">
        <f>IFERROR(MATCH($H17,$K$2:BC$2,FALSE),0)</f>
        <v>1</v>
      </c>
      <c r="BD17" s="100">
        <f>IFERROR(MATCH($H17,$K$2:BD$2,FALSE),0)</f>
        <v>1</v>
      </c>
      <c r="BE17" s="100">
        <f>IFERROR(MATCH($H17,$K$2:BE$2,FALSE),0)</f>
        <v>1</v>
      </c>
      <c r="BF17" s="100">
        <f>IFERROR(MATCH($H17,$K$2:BF$2,FALSE),0)</f>
        <v>1</v>
      </c>
    </row>
    <row r="18" spans="5:58">
      <c r="E18" s="104"/>
      <c r="F18" s="71" t="s">
        <v>153</v>
      </c>
      <c r="G18" s="71" t="s">
        <v>151</v>
      </c>
      <c r="H18" s="71" t="str">
        <f>Drivers!$D$89&amp;" "&amp;Drivers!$E$89</f>
        <v>Q1 2020</v>
      </c>
      <c r="I18" s="107">
        <v>0</v>
      </c>
      <c r="J18" s="103"/>
      <c r="K18" s="100">
        <f>IFERROR(MATCH($H18,$K$2:K$2,FALSE),0)</f>
        <v>1</v>
      </c>
      <c r="L18" s="100">
        <f>IFERROR(MATCH($H18,$K$2:L$2,FALSE),0)</f>
        <v>1</v>
      </c>
      <c r="M18" s="100">
        <f>IFERROR(MATCH($H18,$K$2:M$2,FALSE),0)</f>
        <v>1</v>
      </c>
      <c r="N18" s="100">
        <f>IFERROR(MATCH($H18,$K$2:N$2,FALSE),0)</f>
        <v>1</v>
      </c>
      <c r="O18" s="100">
        <f>IFERROR(MATCH($H18,$K$2:O$2,FALSE),0)</f>
        <v>1</v>
      </c>
      <c r="P18" s="100">
        <f>IFERROR(MATCH($H18,$K$2:P$2,FALSE),0)</f>
        <v>1</v>
      </c>
      <c r="Q18" s="100">
        <f>IFERROR(MATCH($H18,$K$2:Q$2,FALSE),0)</f>
        <v>1</v>
      </c>
      <c r="R18" s="100">
        <f>IFERROR(MATCH($H18,$K$2:R$2,FALSE),0)</f>
        <v>1</v>
      </c>
      <c r="S18" s="100">
        <f>IFERROR(MATCH($H18,$K$2:S$2,FALSE),0)</f>
        <v>1</v>
      </c>
      <c r="T18" s="100">
        <f>IFERROR(MATCH($H18,$K$2:T$2,FALSE),0)</f>
        <v>1</v>
      </c>
      <c r="U18" s="100">
        <f>IFERROR(MATCH($H18,$K$2:U$2,FALSE),0)</f>
        <v>1</v>
      </c>
      <c r="V18" s="100">
        <f>IFERROR(MATCH($H18,$K$2:V$2,FALSE),0)</f>
        <v>1</v>
      </c>
      <c r="W18" s="100">
        <f>IFERROR(MATCH($H18,$K$2:W$2,FALSE),0)</f>
        <v>1</v>
      </c>
      <c r="X18" s="100">
        <f>IFERROR(MATCH($H18,$K$2:X$2,FALSE),0)</f>
        <v>1</v>
      </c>
      <c r="Y18" s="100">
        <f>IFERROR(MATCH($H18,$K$2:Y$2,FALSE),0)</f>
        <v>1</v>
      </c>
      <c r="Z18" s="100">
        <f>IFERROR(MATCH($H18,$K$2:Z$2,FALSE),0)</f>
        <v>1</v>
      </c>
      <c r="AA18" s="100">
        <f>IFERROR(MATCH($H18,$K$2:AA$2,FALSE),0)</f>
        <v>1</v>
      </c>
      <c r="AB18" s="100">
        <f>IFERROR(MATCH($H18,$K$2:AB$2,FALSE),0)</f>
        <v>1</v>
      </c>
      <c r="AC18" s="100">
        <f>IFERROR(MATCH($H18,$K$2:AC$2,FALSE),0)</f>
        <v>1</v>
      </c>
      <c r="AD18" s="100">
        <f>IFERROR(MATCH($H18,$K$2:AD$2,FALSE),0)</f>
        <v>1</v>
      </c>
      <c r="AE18" s="100">
        <f>IFERROR(MATCH($H18,$K$2:AE$2,FALSE),0)</f>
        <v>1</v>
      </c>
      <c r="AF18" s="100">
        <f>IFERROR(MATCH($H18,$K$2:AF$2,FALSE),0)</f>
        <v>1</v>
      </c>
      <c r="AG18" s="100">
        <f>IFERROR(MATCH($H18,$K$2:AG$2,FALSE),0)</f>
        <v>1</v>
      </c>
      <c r="AH18" s="100">
        <f>IFERROR(MATCH($H18,$K$2:AH$2,FALSE),0)</f>
        <v>1</v>
      </c>
      <c r="AI18" s="100">
        <f>IFERROR(MATCH($H18,$K$2:AI$2,FALSE),0)</f>
        <v>1</v>
      </c>
      <c r="AJ18" s="100">
        <f>IFERROR(MATCH($H18,$K$2:AJ$2,FALSE),0)</f>
        <v>1</v>
      </c>
      <c r="AK18" s="100">
        <f>IFERROR(MATCH($H18,$K$2:AK$2,FALSE),0)</f>
        <v>1</v>
      </c>
      <c r="AL18" s="100">
        <f>IFERROR(MATCH($H18,$K$2:AL$2,FALSE),0)</f>
        <v>1</v>
      </c>
      <c r="AM18" s="100">
        <f>IFERROR(MATCH($H18,$K$2:AM$2,FALSE),0)</f>
        <v>1</v>
      </c>
      <c r="AN18" s="100">
        <f>IFERROR(MATCH($H18,$K$2:AN$2,FALSE),0)</f>
        <v>1</v>
      </c>
      <c r="AO18" s="100">
        <f>IFERROR(MATCH($H18,$K$2:AO$2,FALSE),0)</f>
        <v>1</v>
      </c>
      <c r="AP18" s="100">
        <f>IFERROR(MATCH($H18,$K$2:AP$2,FALSE),0)</f>
        <v>1</v>
      </c>
      <c r="AQ18" s="100">
        <f>IFERROR(MATCH($H18,$K$2:AQ$2,FALSE),0)</f>
        <v>1</v>
      </c>
      <c r="AR18" s="100">
        <f>IFERROR(MATCH($H18,$K$2:AR$2,FALSE),0)</f>
        <v>1</v>
      </c>
      <c r="AS18" s="100">
        <f>IFERROR(MATCH($H18,$K$2:AS$2,FALSE),0)</f>
        <v>1</v>
      </c>
      <c r="AT18" s="100">
        <f>IFERROR(MATCH($H18,$K$2:AT$2,FALSE),0)</f>
        <v>1</v>
      </c>
      <c r="AU18" s="100">
        <f>IFERROR(MATCH($H18,$K$2:AU$2,FALSE),0)</f>
        <v>1</v>
      </c>
      <c r="AV18" s="100">
        <f>IFERROR(MATCH($H18,$K$2:AV$2,FALSE),0)</f>
        <v>1</v>
      </c>
      <c r="AW18" s="100">
        <f>IFERROR(MATCH($H18,$K$2:AW$2,FALSE),0)</f>
        <v>1</v>
      </c>
      <c r="AX18" s="100">
        <f>IFERROR(MATCH($H18,$K$2:AX$2,FALSE),0)</f>
        <v>1</v>
      </c>
      <c r="AY18" s="100">
        <f>IFERROR(MATCH($H18,$K$2:AY$2,FALSE),0)</f>
        <v>1</v>
      </c>
      <c r="AZ18" s="100">
        <f>IFERROR(MATCH($H18,$K$2:AZ$2,FALSE),0)</f>
        <v>1</v>
      </c>
      <c r="BA18" s="100">
        <f>IFERROR(MATCH($H18,$K$2:BA$2,FALSE),0)</f>
        <v>1</v>
      </c>
      <c r="BB18" s="100">
        <f>IFERROR(MATCH($H18,$K$2:BB$2,FALSE),0)</f>
        <v>1</v>
      </c>
      <c r="BC18" s="100">
        <f>IFERROR(MATCH($H18,$K$2:BC$2,FALSE),0)</f>
        <v>1</v>
      </c>
      <c r="BD18" s="100">
        <f>IFERROR(MATCH($H18,$K$2:BD$2,FALSE),0)</f>
        <v>1</v>
      </c>
      <c r="BE18" s="100">
        <f>IFERROR(MATCH($H18,$K$2:BE$2,FALSE),0)</f>
        <v>1</v>
      </c>
      <c r="BF18" s="100">
        <f>IFERROR(MATCH($H18,$K$2:BF$2,FALSE),0)</f>
        <v>1</v>
      </c>
    </row>
    <row r="19" spans="5:58">
      <c r="E19" s="104"/>
      <c r="F19" s="71"/>
      <c r="G19" s="71" t="s">
        <v>152</v>
      </c>
      <c r="H19" s="71" t="str">
        <f>Drivers!$D$90&amp;" "&amp;Drivers!$E$90</f>
        <v>Q1 2020</v>
      </c>
      <c r="I19" s="107">
        <v>0</v>
      </c>
      <c r="J19" s="103"/>
      <c r="K19" s="100">
        <f>IFERROR(MATCH($H19,$K$2:K$2,FALSE),0)</f>
        <v>1</v>
      </c>
      <c r="L19" s="100">
        <f>IFERROR(MATCH($H19,$K$2:L$2,FALSE),0)</f>
        <v>1</v>
      </c>
      <c r="M19" s="100">
        <f>IFERROR(MATCH($H19,$K$2:M$2,FALSE),0)</f>
        <v>1</v>
      </c>
      <c r="N19" s="100">
        <f>IFERROR(MATCH($H19,$K$2:N$2,FALSE),0)</f>
        <v>1</v>
      </c>
      <c r="O19" s="100">
        <f>IFERROR(MATCH($H19,$K$2:O$2,FALSE),0)</f>
        <v>1</v>
      </c>
      <c r="P19" s="100">
        <f>IFERROR(MATCH($H19,$K$2:P$2,FALSE),0)</f>
        <v>1</v>
      </c>
      <c r="Q19" s="100">
        <f>IFERROR(MATCH($H19,$K$2:Q$2,FALSE),0)</f>
        <v>1</v>
      </c>
      <c r="R19" s="100">
        <f>IFERROR(MATCH($H19,$K$2:R$2,FALSE),0)</f>
        <v>1</v>
      </c>
      <c r="S19" s="100">
        <f>IFERROR(MATCH($H19,$K$2:S$2,FALSE),0)</f>
        <v>1</v>
      </c>
      <c r="T19" s="100">
        <f>IFERROR(MATCH($H19,$K$2:T$2,FALSE),0)</f>
        <v>1</v>
      </c>
      <c r="U19" s="100">
        <f>IFERROR(MATCH($H19,$K$2:U$2,FALSE),0)</f>
        <v>1</v>
      </c>
      <c r="V19" s="100">
        <f>IFERROR(MATCH($H19,$K$2:V$2,FALSE),0)</f>
        <v>1</v>
      </c>
      <c r="W19" s="100">
        <f>IFERROR(MATCH($H19,$K$2:W$2,FALSE),0)</f>
        <v>1</v>
      </c>
      <c r="X19" s="100">
        <f>IFERROR(MATCH($H19,$K$2:X$2,FALSE),0)</f>
        <v>1</v>
      </c>
      <c r="Y19" s="100">
        <f>IFERROR(MATCH($H19,$K$2:Y$2,FALSE),0)</f>
        <v>1</v>
      </c>
      <c r="Z19" s="100">
        <f>IFERROR(MATCH($H19,$K$2:Z$2,FALSE),0)</f>
        <v>1</v>
      </c>
      <c r="AA19" s="100">
        <f>IFERROR(MATCH($H19,$K$2:AA$2,FALSE),0)</f>
        <v>1</v>
      </c>
      <c r="AB19" s="100">
        <f>IFERROR(MATCH($H19,$K$2:AB$2,FALSE),0)</f>
        <v>1</v>
      </c>
      <c r="AC19" s="100">
        <f>IFERROR(MATCH($H19,$K$2:AC$2,FALSE),0)</f>
        <v>1</v>
      </c>
      <c r="AD19" s="100">
        <f>IFERROR(MATCH($H19,$K$2:AD$2,FALSE),0)</f>
        <v>1</v>
      </c>
      <c r="AE19" s="100">
        <f>IFERROR(MATCH($H19,$K$2:AE$2,FALSE),0)</f>
        <v>1</v>
      </c>
      <c r="AF19" s="100">
        <f>IFERROR(MATCH($H19,$K$2:AF$2,FALSE),0)</f>
        <v>1</v>
      </c>
      <c r="AG19" s="100">
        <f>IFERROR(MATCH($H19,$K$2:AG$2,FALSE),0)</f>
        <v>1</v>
      </c>
      <c r="AH19" s="100">
        <f>IFERROR(MATCH($H19,$K$2:AH$2,FALSE),0)</f>
        <v>1</v>
      </c>
      <c r="AI19" s="100">
        <f>IFERROR(MATCH($H19,$K$2:AI$2,FALSE),0)</f>
        <v>1</v>
      </c>
      <c r="AJ19" s="100">
        <f>IFERROR(MATCH($H19,$K$2:AJ$2,FALSE),0)</f>
        <v>1</v>
      </c>
      <c r="AK19" s="100">
        <f>IFERROR(MATCH($H19,$K$2:AK$2,FALSE),0)</f>
        <v>1</v>
      </c>
      <c r="AL19" s="100">
        <f>IFERROR(MATCH($H19,$K$2:AL$2,FALSE),0)</f>
        <v>1</v>
      </c>
      <c r="AM19" s="100">
        <f>IFERROR(MATCH($H19,$K$2:AM$2,FALSE),0)</f>
        <v>1</v>
      </c>
      <c r="AN19" s="100">
        <f>IFERROR(MATCH($H19,$K$2:AN$2,FALSE),0)</f>
        <v>1</v>
      </c>
      <c r="AO19" s="100">
        <f>IFERROR(MATCH($H19,$K$2:AO$2,FALSE),0)</f>
        <v>1</v>
      </c>
      <c r="AP19" s="100">
        <f>IFERROR(MATCH($H19,$K$2:AP$2,FALSE),0)</f>
        <v>1</v>
      </c>
      <c r="AQ19" s="100">
        <f>IFERROR(MATCH($H19,$K$2:AQ$2,FALSE),0)</f>
        <v>1</v>
      </c>
      <c r="AR19" s="100">
        <f>IFERROR(MATCH($H19,$K$2:AR$2,FALSE),0)</f>
        <v>1</v>
      </c>
      <c r="AS19" s="100">
        <f>IFERROR(MATCH($H19,$K$2:AS$2,FALSE),0)</f>
        <v>1</v>
      </c>
      <c r="AT19" s="100">
        <f>IFERROR(MATCH($H19,$K$2:AT$2,FALSE),0)</f>
        <v>1</v>
      </c>
      <c r="AU19" s="100">
        <f>IFERROR(MATCH($H19,$K$2:AU$2,FALSE),0)</f>
        <v>1</v>
      </c>
      <c r="AV19" s="100">
        <f>IFERROR(MATCH($H19,$K$2:AV$2,FALSE),0)</f>
        <v>1</v>
      </c>
      <c r="AW19" s="100">
        <f>IFERROR(MATCH($H19,$K$2:AW$2,FALSE),0)</f>
        <v>1</v>
      </c>
      <c r="AX19" s="100">
        <f>IFERROR(MATCH($H19,$K$2:AX$2,FALSE),0)</f>
        <v>1</v>
      </c>
      <c r="AY19" s="100">
        <f>IFERROR(MATCH($H19,$K$2:AY$2,FALSE),0)</f>
        <v>1</v>
      </c>
      <c r="AZ19" s="100">
        <f>IFERROR(MATCH($H19,$K$2:AZ$2,FALSE),0)</f>
        <v>1</v>
      </c>
      <c r="BA19" s="100">
        <f>IFERROR(MATCH($H19,$K$2:BA$2,FALSE),0)</f>
        <v>1</v>
      </c>
      <c r="BB19" s="100">
        <f>IFERROR(MATCH($H19,$K$2:BB$2,FALSE),0)</f>
        <v>1</v>
      </c>
      <c r="BC19" s="100">
        <f>IFERROR(MATCH($H19,$K$2:BC$2,FALSE),0)</f>
        <v>1</v>
      </c>
      <c r="BD19" s="100">
        <f>IFERROR(MATCH($H19,$K$2:BD$2,FALSE),0)</f>
        <v>1</v>
      </c>
      <c r="BE19" s="100">
        <f>IFERROR(MATCH($H19,$K$2:BE$2,FALSE),0)</f>
        <v>1</v>
      </c>
      <c r="BF19" s="100">
        <f>IFERROR(MATCH($H19,$K$2:BF$2,FALSE),0)</f>
        <v>1</v>
      </c>
    </row>
    <row r="20" spans="5:58" ht="5" customHeight="1"/>
    <row r="21" spans="5:58">
      <c r="E21" s="105" t="s">
        <v>7</v>
      </c>
      <c r="F21" s="89" t="s">
        <v>148</v>
      </c>
      <c r="G21" s="89" t="s">
        <v>151</v>
      </c>
      <c r="H21" s="89" t="str">
        <f>Drivers!$D$128&amp;" "&amp;Drivers!$E$128</f>
        <v>Q1 2020</v>
      </c>
      <c r="I21" s="107">
        <v>0</v>
      </c>
      <c r="J21" s="103">
        <f>Drivers!$G$128</f>
        <v>0</v>
      </c>
      <c r="K21" s="100">
        <f>IFERROR(IF(MATCH($H21,$K$2:K$2,FALSE)+($J21/(Drivers!$G$12*Drivers!$O$16*30)/3)&lt;COLUMNS($K$2:K$2),0,MATCH($H21,$K$2:K$2,FALSE)),0)</f>
        <v>1</v>
      </c>
      <c r="L21" s="100">
        <f>IFERROR(IF(MATCH($H21,$K$2:L$2,FALSE)+($J21/(Drivers!$G$12*Drivers!$O$16*30)/3)&lt;COLUMNS($K$2:L$2),0,MATCH($H21,$K$2:L$2,FALSE)),0)</f>
        <v>0</v>
      </c>
      <c r="M21" s="100">
        <f>IFERROR(IF(MATCH($H21,$K$2:M$2,FALSE)+($J21/(Drivers!$G$12*Drivers!$O$16*30)/3)&lt;COLUMNS($K$2:M$2),0,MATCH($H21,$K$2:M$2,FALSE)),0)</f>
        <v>0</v>
      </c>
      <c r="N21" s="100">
        <f>IFERROR(IF(MATCH($H21,$K$2:N$2,FALSE)+($J21/(Drivers!$G$12*Drivers!$O$16*30)/3)&lt;COLUMNS($K$2:N$2),0,MATCH($H21,$K$2:N$2,FALSE)),0)</f>
        <v>0</v>
      </c>
      <c r="O21" s="100">
        <f>IFERROR(IF(MATCH($H21,$K$2:O$2,FALSE)+($J21/(Drivers!$G$12*Drivers!$O$16*30)/3)&lt;COLUMNS($K$2:O$2),0,MATCH($H21,$K$2:O$2,FALSE)),0)</f>
        <v>0</v>
      </c>
      <c r="P21" s="100">
        <f>IFERROR(IF(MATCH($H21,$K$2:P$2,FALSE)+($J21/(Drivers!$G$12*Drivers!$O$16*30)/3)&lt;COLUMNS($K$2:P$2),0,MATCH($H21,$K$2:P$2,FALSE)),0)</f>
        <v>0</v>
      </c>
      <c r="Q21" s="100">
        <f>IFERROR(IF(MATCH($H21,$K$2:Q$2,FALSE)+($J21/(Drivers!$G$12*Drivers!$O$16*30)/3)&lt;COLUMNS($K$2:Q$2),0,MATCH($H21,$K$2:Q$2,FALSE)),0)</f>
        <v>0</v>
      </c>
      <c r="R21" s="100">
        <f>IFERROR(IF(MATCH($H21,$K$2:R$2,FALSE)+($J21/(Drivers!$G$12*Drivers!$O$16*30)/3)&lt;COLUMNS($K$2:R$2),0,MATCH($H21,$K$2:R$2,FALSE)),0)</f>
        <v>0</v>
      </c>
      <c r="S21" s="100">
        <f>IFERROR(IF(MATCH($H21,$K$2:S$2,FALSE)+($J21/(Drivers!$G$12*Drivers!$O$16*30)/3)&lt;COLUMNS($K$2:S$2),0,MATCH($H21,$K$2:S$2,FALSE)),0)</f>
        <v>0</v>
      </c>
      <c r="T21" s="100">
        <f>IFERROR(IF(MATCH($H21,$K$2:T$2,FALSE)+($J21/(Drivers!$G$12*Drivers!$O$16*30)/3)&lt;COLUMNS($K$2:T$2),0,MATCH($H21,$K$2:T$2,FALSE)),0)</f>
        <v>0</v>
      </c>
      <c r="U21" s="100">
        <f>IFERROR(IF(MATCH($H21,$K$2:U$2,FALSE)+($J21/(Drivers!$G$12*Drivers!$O$16*30)/3)&lt;COLUMNS($K$2:U$2),0,MATCH($H21,$K$2:U$2,FALSE)),0)</f>
        <v>0</v>
      </c>
      <c r="V21" s="100">
        <f>IFERROR(IF(MATCH($H21,$K$2:V$2,FALSE)+($J21/(Drivers!$G$12*Drivers!$O$16*30)/3)&lt;COLUMNS($K$2:V$2),0,MATCH($H21,$K$2:V$2,FALSE)),0)</f>
        <v>0</v>
      </c>
      <c r="W21" s="100">
        <f>IFERROR(IF(MATCH($H21,$K$2:W$2,FALSE)+($J21/(Drivers!$G$12*Drivers!$O$16*30)/3)&lt;COLUMNS($K$2:W$2),0,MATCH($H21,$K$2:W$2,FALSE)),0)</f>
        <v>0</v>
      </c>
      <c r="X21" s="100">
        <f>IFERROR(IF(MATCH($H21,$K$2:X$2,FALSE)+($J21/(Drivers!$G$12*Drivers!$O$16*30)/3)&lt;COLUMNS($K$2:X$2),0,MATCH($H21,$K$2:X$2,FALSE)),0)</f>
        <v>0</v>
      </c>
      <c r="Y21" s="100">
        <f>IFERROR(IF(MATCH($H21,$K$2:Y$2,FALSE)+($J21/(Drivers!$G$12*Drivers!$O$16*30)/3)&lt;COLUMNS($K$2:Y$2),0,MATCH($H21,$K$2:Y$2,FALSE)),0)</f>
        <v>0</v>
      </c>
      <c r="Z21" s="100">
        <f>IFERROR(IF(MATCH($H21,$K$2:Z$2,FALSE)+($J21/(Drivers!$G$12*Drivers!$O$16*30)/3)&lt;COLUMNS($K$2:Z$2),0,MATCH($H21,$K$2:Z$2,FALSE)),0)</f>
        <v>0</v>
      </c>
      <c r="AA21" s="100">
        <f>IFERROR(IF(MATCH($H21,$K$2:AA$2,FALSE)+($J21/(Drivers!$G$12*Drivers!$O$16*30)/3)&lt;COLUMNS($K$2:AA$2),0,MATCH($H21,$K$2:AA$2,FALSE)),0)</f>
        <v>0</v>
      </c>
      <c r="AB21" s="100">
        <f>IFERROR(IF(MATCH($H21,$K$2:AB$2,FALSE)+($J21/(Drivers!$G$12*Drivers!$O$16*30)/3)&lt;COLUMNS($K$2:AB$2),0,MATCH($H21,$K$2:AB$2,FALSE)),0)</f>
        <v>0</v>
      </c>
      <c r="AC21" s="100">
        <f>IFERROR(IF(MATCH($H21,$K$2:AC$2,FALSE)+($J21/(Drivers!$G$12*Drivers!$O$16*30)/3)&lt;COLUMNS($K$2:AC$2),0,MATCH($H21,$K$2:AC$2,FALSE)),0)</f>
        <v>0</v>
      </c>
      <c r="AD21" s="100">
        <f>IFERROR(IF(MATCH($H21,$K$2:AD$2,FALSE)+($J21/(Drivers!$G$12*Drivers!$O$16*30)/3)&lt;COLUMNS($K$2:AD$2),0,MATCH($H21,$K$2:AD$2,FALSE)),0)</f>
        <v>0</v>
      </c>
      <c r="AE21" s="100">
        <f>IFERROR(IF(MATCH($H21,$K$2:AE$2,FALSE)+($J21/(Drivers!$G$12*Drivers!$O$16*30)/3)&lt;COLUMNS($K$2:AE$2),0,MATCH($H21,$K$2:AE$2,FALSE)),0)</f>
        <v>0</v>
      </c>
      <c r="AF21" s="100">
        <f>IFERROR(IF(MATCH($H21,$K$2:AF$2,FALSE)+($J21/(Drivers!$G$12*Drivers!$O$16*30)/3)&lt;COLUMNS($K$2:AF$2),0,MATCH($H21,$K$2:AF$2,FALSE)),0)</f>
        <v>0</v>
      </c>
      <c r="AG21" s="100">
        <f>IFERROR(IF(MATCH($H21,$K$2:AG$2,FALSE)+($J21/(Drivers!$G$12*Drivers!$O$16*30)/3)&lt;COLUMNS($K$2:AG$2),0,MATCH($H21,$K$2:AG$2,FALSE)),0)</f>
        <v>0</v>
      </c>
      <c r="AH21" s="100">
        <f>IFERROR(IF(MATCH($H21,$K$2:AH$2,FALSE)+($J21/(Drivers!$G$12*Drivers!$O$16*30)/3)&lt;COLUMNS($K$2:AH$2),0,MATCH($H21,$K$2:AH$2,FALSE)),0)</f>
        <v>0</v>
      </c>
      <c r="AI21" s="100">
        <f>IFERROR(IF(MATCH($H21,$K$2:AI$2,FALSE)+($J21/(Drivers!$G$12*Drivers!$O$16*30)/3)&lt;COLUMNS($K$2:AI$2),0,MATCH($H21,$K$2:AI$2,FALSE)),0)</f>
        <v>0</v>
      </c>
      <c r="AJ21" s="100">
        <f>IFERROR(IF(MATCH($H21,$K$2:AJ$2,FALSE)+($J21/(Drivers!$G$12*Drivers!$O$16*30)/3)&lt;COLUMNS($K$2:AJ$2),0,MATCH($H21,$K$2:AJ$2,FALSE)),0)</f>
        <v>0</v>
      </c>
      <c r="AK21" s="100">
        <f>IFERROR(IF(MATCH($H21,$K$2:AK$2,FALSE)+($J21/(Drivers!$G$12*Drivers!$O$16*30)/3)&lt;COLUMNS($K$2:AK$2),0,MATCH($H21,$K$2:AK$2,FALSE)),0)</f>
        <v>0</v>
      </c>
      <c r="AL21" s="100">
        <f>IFERROR(IF(MATCH($H21,$K$2:AL$2,FALSE)+($J21/(Drivers!$G$12*Drivers!$O$16*30)/3)&lt;COLUMNS($K$2:AL$2),0,MATCH($H21,$K$2:AL$2,FALSE)),0)</f>
        <v>0</v>
      </c>
      <c r="AM21" s="100">
        <f>IFERROR(IF(MATCH($H21,$K$2:AM$2,FALSE)+($J21/(Drivers!$G$12*Drivers!$O$16*30)/3)&lt;COLUMNS($K$2:AM$2),0,MATCH($H21,$K$2:AM$2,FALSE)),0)</f>
        <v>0</v>
      </c>
      <c r="AN21" s="100">
        <f>IFERROR(IF(MATCH($H21,$K$2:AN$2,FALSE)+($J21/(Drivers!$G$12*Drivers!$O$16*30)/3)&lt;COLUMNS($K$2:AN$2),0,MATCH($H21,$K$2:AN$2,FALSE)),0)</f>
        <v>0</v>
      </c>
      <c r="AO21" s="100">
        <f>IFERROR(IF(MATCH($H21,$K$2:AO$2,FALSE)+($J21/(Drivers!$G$12*Drivers!$O$16*30)/3)&lt;COLUMNS($K$2:AO$2),0,MATCH($H21,$K$2:AO$2,FALSE)),0)</f>
        <v>0</v>
      </c>
      <c r="AP21" s="100">
        <f>IFERROR(IF(MATCH($H21,$K$2:AP$2,FALSE)+($J21/(Drivers!$G$12*Drivers!$O$16*30)/3)&lt;COLUMNS($K$2:AP$2),0,MATCH($H21,$K$2:AP$2,FALSE)),0)</f>
        <v>0</v>
      </c>
      <c r="AQ21" s="100">
        <f>IFERROR(IF(MATCH($H21,$K$2:AQ$2,FALSE)+($J21/(Drivers!$G$12*Drivers!$O$16*30)/3)&lt;COLUMNS($K$2:AQ$2),0,MATCH($H21,$K$2:AQ$2,FALSE)),0)</f>
        <v>0</v>
      </c>
      <c r="AR21" s="100">
        <f>IFERROR(IF(MATCH($H21,$K$2:AR$2,FALSE)+($J21/(Drivers!$G$12*Drivers!$O$16*30)/3)&lt;COLUMNS($K$2:AR$2),0,MATCH($H21,$K$2:AR$2,FALSE)),0)</f>
        <v>0</v>
      </c>
      <c r="AS21" s="100">
        <f>IFERROR(IF(MATCH($H21,$K$2:AS$2,FALSE)+($J21/(Drivers!$G$12*Drivers!$O$16*30)/3)&lt;COLUMNS($K$2:AS$2),0,MATCH($H21,$K$2:AS$2,FALSE)),0)</f>
        <v>0</v>
      </c>
      <c r="AT21" s="100">
        <f>IFERROR(IF(MATCH($H21,$K$2:AT$2,FALSE)+($J21/(Drivers!$G$12*Drivers!$O$16*30)/3)&lt;COLUMNS($K$2:AT$2),0,MATCH($H21,$K$2:AT$2,FALSE)),0)</f>
        <v>0</v>
      </c>
      <c r="AU21" s="100">
        <f>IFERROR(IF(MATCH($H21,$K$2:AU$2,FALSE)+($J21/(Drivers!$G$12*Drivers!$O$16*30)/3)&lt;COLUMNS($K$2:AU$2),0,MATCH($H21,$K$2:AU$2,FALSE)),0)</f>
        <v>0</v>
      </c>
      <c r="AV21" s="100">
        <f>IFERROR(IF(MATCH($H21,$K$2:AV$2,FALSE)+($J21/(Drivers!$G$12*Drivers!$O$16*30)/3)&lt;COLUMNS($K$2:AV$2),0,MATCH($H21,$K$2:AV$2,FALSE)),0)</f>
        <v>0</v>
      </c>
      <c r="AW21" s="100">
        <f>IFERROR(IF(MATCH($H21,$K$2:AW$2,FALSE)+($J21/(Drivers!$G$12*Drivers!$O$16*30)/3)&lt;COLUMNS($K$2:AW$2),0,MATCH($H21,$K$2:AW$2,FALSE)),0)</f>
        <v>0</v>
      </c>
      <c r="AX21" s="100">
        <f>IFERROR(IF(MATCH($H21,$K$2:AX$2,FALSE)+($J21/(Drivers!$G$12*Drivers!$O$16*30)/3)&lt;COLUMNS($K$2:AX$2),0,MATCH($H21,$K$2:AX$2,FALSE)),0)</f>
        <v>0</v>
      </c>
      <c r="AY21" s="100">
        <f>IFERROR(IF(MATCH($H21,$K$2:AY$2,FALSE)+($J21/(Drivers!$G$12*Drivers!$O$16*30)/3)&lt;COLUMNS($K$2:AY$2),0,MATCH($H21,$K$2:AY$2,FALSE)),0)</f>
        <v>0</v>
      </c>
      <c r="AZ21" s="100">
        <f>IFERROR(IF(MATCH($H21,$K$2:AZ$2,FALSE)+($J21/(Drivers!$G$12*Drivers!$O$16*30)/3)&lt;COLUMNS($K$2:AZ$2),0,MATCH($H21,$K$2:AZ$2,FALSE)),0)</f>
        <v>0</v>
      </c>
      <c r="BA21" s="100">
        <f>IFERROR(IF(MATCH($H21,$K$2:BA$2,FALSE)+($J21/(Drivers!$G$12*Drivers!$O$16*30)/3)&lt;COLUMNS($K$2:BA$2),0,MATCH($H21,$K$2:BA$2,FALSE)),0)</f>
        <v>0</v>
      </c>
      <c r="BB21" s="100">
        <f>IFERROR(IF(MATCH($H21,$K$2:BB$2,FALSE)+($J21/(Drivers!$G$12*Drivers!$O$16*30)/3)&lt;COLUMNS($K$2:BB$2),0,MATCH($H21,$K$2:BB$2,FALSE)),0)</f>
        <v>0</v>
      </c>
      <c r="BC21" s="100">
        <f>IFERROR(IF(MATCH($H21,$K$2:BC$2,FALSE)+($J21/(Drivers!$G$12*Drivers!$O$16*30)/3)&lt;COLUMNS($K$2:BC$2),0,MATCH($H21,$K$2:BC$2,FALSE)),0)</f>
        <v>0</v>
      </c>
      <c r="BD21" s="100">
        <f>IFERROR(IF(MATCH($H21,$K$2:BD$2,FALSE)+($J21/(Drivers!$G$12*Drivers!$O$16*30)/3)&lt;COLUMNS($K$2:BD$2),0,MATCH($H21,$K$2:BD$2,FALSE)),0)</f>
        <v>0</v>
      </c>
      <c r="BE21" s="100">
        <f>IFERROR(IF(MATCH($H21,$K$2:BE$2,FALSE)+($J21/(Drivers!$G$12*Drivers!$O$16*30)/3)&lt;COLUMNS($K$2:BE$2),0,MATCH($H21,$K$2:BE$2,FALSE)),0)</f>
        <v>0</v>
      </c>
      <c r="BF21" s="100">
        <f>IFERROR(IF(MATCH($H21,$K$2:BF$2,FALSE)+($J21/(Drivers!$G$12*Drivers!$O$16*30)/3)&lt;COLUMNS($K$2:BF$2),0,MATCH($H21,$K$2:BF$2,FALSE)),0)</f>
        <v>0</v>
      </c>
    </row>
    <row r="22" spans="5:58">
      <c r="E22" s="105"/>
      <c r="F22" s="89"/>
      <c r="G22" s="89" t="s">
        <v>152</v>
      </c>
      <c r="H22" s="89" t="str">
        <f>Drivers!$D$130&amp;" "&amp;Drivers!$E$130</f>
        <v>Q1 2020</v>
      </c>
      <c r="I22" s="107">
        <v>0</v>
      </c>
      <c r="J22" s="103">
        <f>Drivers!$G$130</f>
        <v>0</v>
      </c>
      <c r="K22" s="100">
        <f>IFERROR(IF(MATCH($H22,$K$2:K$2,FALSE)+($J22/(Drivers!$G$12*Drivers!$O$16*30*2)/3)&lt;COLUMNS($K$2:K$2),0,MATCH($H22,$K$2:K$2,FALSE)),0)</f>
        <v>1</v>
      </c>
      <c r="L22" s="100">
        <f>IFERROR(IF(MATCH($H22,$K$2:L$2,FALSE)+($J22/(Drivers!$G$12*Drivers!$O$16*30*2)/3)&lt;COLUMNS($K$2:L$2),0,MATCH($H22,$K$2:L$2,FALSE)),0)</f>
        <v>0</v>
      </c>
      <c r="M22" s="100">
        <f>IFERROR(IF(MATCH($H22,$K$2:M$2,FALSE)+($J22/(Drivers!$G$12*Drivers!$O$16*30*2)/3)&lt;COLUMNS($K$2:M$2),0,MATCH($H22,$K$2:M$2,FALSE)),0)</f>
        <v>0</v>
      </c>
      <c r="N22" s="100">
        <f>IFERROR(IF(MATCH($H22,$K$2:N$2,FALSE)+($J22/(Drivers!$G$12*Drivers!$O$16*30*2)/3)&lt;COLUMNS($K$2:N$2),0,MATCH($H22,$K$2:N$2,FALSE)),0)</f>
        <v>0</v>
      </c>
      <c r="O22" s="100">
        <f>IFERROR(IF(MATCH($H22,$K$2:O$2,FALSE)+($J22/(Drivers!$G$12*Drivers!$O$16*30*2)/3)&lt;COLUMNS($K$2:O$2),0,MATCH($H22,$K$2:O$2,FALSE)),0)</f>
        <v>0</v>
      </c>
      <c r="P22" s="100">
        <f>IFERROR(IF(MATCH($H22,$K$2:P$2,FALSE)+($J22/(Drivers!$G$12*Drivers!$O$16*30*2)/3)&lt;COLUMNS($K$2:P$2),0,MATCH($H22,$K$2:P$2,FALSE)),0)</f>
        <v>0</v>
      </c>
      <c r="Q22" s="100">
        <f>IFERROR(IF(MATCH($H22,$K$2:Q$2,FALSE)+($J22/(Drivers!$G$12*Drivers!$O$16*30*2)/3)&lt;COLUMNS($K$2:Q$2),0,MATCH($H22,$K$2:Q$2,FALSE)),0)</f>
        <v>0</v>
      </c>
      <c r="R22" s="100">
        <f>IFERROR(IF(MATCH($H22,$K$2:R$2,FALSE)+($J22/(Drivers!$G$12*Drivers!$O$16*30*2)/3)&lt;COLUMNS($K$2:R$2),0,MATCH($H22,$K$2:R$2,FALSE)),0)</f>
        <v>0</v>
      </c>
      <c r="S22" s="100">
        <f>IFERROR(IF(MATCH($H22,$K$2:S$2,FALSE)+($J22/(Drivers!$G$12*Drivers!$O$16*30*2)/3)&lt;COLUMNS($K$2:S$2),0,MATCH($H22,$K$2:S$2,FALSE)),0)</f>
        <v>0</v>
      </c>
      <c r="T22" s="100">
        <f>IFERROR(IF(MATCH($H22,$K$2:T$2,FALSE)+($J22/(Drivers!$G$12*Drivers!$O$16*30*2)/3)&lt;COLUMNS($K$2:T$2),0,MATCH($H22,$K$2:T$2,FALSE)),0)</f>
        <v>0</v>
      </c>
      <c r="U22" s="100">
        <f>IFERROR(IF(MATCH($H22,$K$2:U$2,FALSE)+($J22/(Drivers!$G$12*Drivers!$O$16*30*2)/3)&lt;COLUMNS($K$2:U$2),0,MATCH($H22,$K$2:U$2,FALSE)),0)</f>
        <v>0</v>
      </c>
      <c r="V22" s="100">
        <f>IFERROR(IF(MATCH($H22,$K$2:V$2,FALSE)+($J22/(Drivers!$G$12*Drivers!$O$16*30*2)/3)&lt;COLUMNS($K$2:V$2),0,MATCH($H22,$K$2:V$2,FALSE)),0)</f>
        <v>0</v>
      </c>
      <c r="W22" s="100">
        <f>IFERROR(IF(MATCH($H22,$K$2:W$2,FALSE)+($J22/(Drivers!$G$12*Drivers!$O$16*30*2)/3)&lt;COLUMNS($K$2:W$2),0,MATCH($H22,$K$2:W$2,FALSE)),0)</f>
        <v>0</v>
      </c>
      <c r="X22" s="100">
        <f>IFERROR(IF(MATCH($H22,$K$2:X$2,FALSE)+($J22/(Drivers!$G$12*Drivers!$O$16*30*2)/3)&lt;COLUMNS($K$2:X$2),0,MATCH($H22,$K$2:X$2,FALSE)),0)</f>
        <v>0</v>
      </c>
      <c r="Y22" s="100">
        <f>IFERROR(IF(MATCH($H22,$K$2:Y$2,FALSE)+($J22/(Drivers!$G$12*Drivers!$O$16*30*2)/3)&lt;COLUMNS($K$2:Y$2),0,MATCH($H22,$K$2:Y$2,FALSE)),0)</f>
        <v>0</v>
      </c>
      <c r="Z22" s="100">
        <f>IFERROR(IF(MATCH($H22,$K$2:Z$2,FALSE)+($J22/(Drivers!$G$12*Drivers!$O$16*30*2)/3)&lt;COLUMNS($K$2:Z$2),0,MATCH($H22,$K$2:Z$2,FALSE)),0)</f>
        <v>0</v>
      </c>
      <c r="AA22" s="100">
        <f>IFERROR(IF(MATCH($H22,$K$2:AA$2,FALSE)+($J22/(Drivers!$G$12*Drivers!$O$16*30*2)/3)&lt;COLUMNS($K$2:AA$2),0,MATCH($H22,$K$2:AA$2,FALSE)),0)</f>
        <v>0</v>
      </c>
      <c r="AB22" s="100">
        <f>IFERROR(IF(MATCH($H22,$K$2:AB$2,FALSE)+($J22/(Drivers!$G$12*Drivers!$O$16*30*2)/3)&lt;COLUMNS($K$2:AB$2),0,MATCH($H22,$K$2:AB$2,FALSE)),0)</f>
        <v>0</v>
      </c>
      <c r="AC22" s="100">
        <f>IFERROR(IF(MATCH($H22,$K$2:AC$2,FALSE)+($J22/(Drivers!$G$12*Drivers!$O$16*30*2)/3)&lt;COLUMNS($K$2:AC$2),0,MATCH($H22,$K$2:AC$2,FALSE)),0)</f>
        <v>0</v>
      </c>
      <c r="AD22" s="100">
        <f>IFERROR(IF(MATCH($H22,$K$2:AD$2,FALSE)+($J22/(Drivers!$G$12*Drivers!$O$16*30*2)/3)&lt;COLUMNS($K$2:AD$2),0,MATCH($H22,$K$2:AD$2,FALSE)),0)</f>
        <v>0</v>
      </c>
      <c r="AE22" s="100">
        <f>IFERROR(IF(MATCH($H22,$K$2:AE$2,FALSE)+($J22/(Drivers!$G$12*Drivers!$O$16*30*2)/3)&lt;COLUMNS($K$2:AE$2),0,MATCH($H22,$K$2:AE$2,FALSE)),0)</f>
        <v>0</v>
      </c>
      <c r="AF22" s="100">
        <f>IFERROR(IF(MATCH($H22,$K$2:AF$2,FALSE)+($J22/(Drivers!$G$12*Drivers!$O$16*30*2)/3)&lt;COLUMNS($K$2:AF$2),0,MATCH($H22,$K$2:AF$2,FALSE)),0)</f>
        <v>0</v>
      </c>
      <c r="AG22" s="100">
        <f>IFERROR(IF(MATCH($H22,$K$2:AG$2,FALSE)+($J22/(Drivers!$G$12*Drivers!$O$16*30*2)/3)&lt;COLUMNS($K$2:AG$2),0,MATCH($H22,$K$2:AG$2,FALSE)),0)</f>
        <v>0</v>
      </c>
      <c r="AH22" s="100">
        <f>IFERROR(IF(MATCH($H22,$K$2:AH$2,FALSE)+($J22/(Drivers!$G$12*Drivers!$O$16*30*2)/3)&lt;COLUMNS($K$2:AH$2),0,MATCH($H22,$K$2:AH$2,FALSE)),0)</f>
        <v>0</v>
      </c>
      <c r="AI22" s="100">
        <f>IFERROR(IF(MATCH($H22,$K$2:AI$2,FALSE)+($J22/(Drivers!$G$12*Drivers!$O$16*30*2)/3)&lt;COLUMNS($K$2:AI$2),0,MATCH($H22,$K$2:AI$2,FALSE)),0)</f>
        <v>0</v>
      </c>
      <c r="AJ22" s="100">
        <f>IFERROR(IF(MATCH($H22,$K$2:AJ$2,FALSE)+($J22/(Drivers!$G$12*Drivers!$O$16*30*2)/3)&lt;COLUMNS($K$2:AJ$2),0,MATCH($H22,$K$2:AJ$2,FALSE)),0)</f>
        <v>0</v>
      </c>
      <c r="AK22" s="100">
        <f>IFERROR(IF(MATCH($H22,$K$2:AK$2,FALSE)+($J22/(Drivers!$G$12*Drivers!$O$16*30*2)/3)&lt;COLUMNS($K$2:AK$2),0,MATCH($H22,$K$2:AK$2,FALSE)),0)</f>
        <v>0</v>
      </c>
      <c r="AL22" s="100">
        <f>IFERROR(IF(MATCH($H22,$K$2:AL$2,FALSE)+($J22/(Drivers!$G$12*Drivers!$O$16*30*2)/3)&lt;COLUMNS($K$2:AL$2),0,MATCH($H22,$K$2:AL$2,FALSE)),0)</f>
        <v>0</v>
      </c>
      <c r="AM22" s="100">
        <f>IFERROR(IF(MATCH($H22,$K$2:AM$2,FALSE)+($J22/(Drivers!$G$12*Drivers!$O$16*30*2)/3)&lt;COLUMNS($K$2:AM$2),0,MATCH($H22,$K$2:AM$2,FALSE)),0)</f>
        <v>0</v>
      </c>
      <c r="AN22" s="100">
        <f>IFERROR(IF(MATCH($H22,$K$2:AN$2,FALSE)+($J22/(Drivers!$G$12*Drivers!$O$16*30*2)/3)&lt;COLUMNS($K$2:AN$2),0,MATCH($H22,$K$2:AN$2,FALSE)),0)</f>
        <v>0</v>
      </c>
      <c r="AO22" s="100">
        <f>IFERROR(IF(MATCH($H22,$K$2:AO$2,FALSE)+($J22/(Drivers!$G$12*Drivers!$O$16*30*2)/3)&lt;COLUMNS($K$2:AO$2),0,MATCH($H22,$K$2:AO$2,FALSE)),0)</f>
        <v>0</v>
      </c>
      <c r="AP22" s="100">
        <f>IFERROR(IF(MATCH($H22,$K$2:AP$2,FALSE)+($J22/(Drivers!$G$12*Drivers!$O$16*30*2)/3)&lt;COLUMNS($K$2:AP$2),0,MATCH($H22,$K$2:AP$2,FALSE)),0)</f>
        <v>0</v>
      </c>
      <c r="AQ22" s="100">
        <f>IFERROR(IF(MATCH($H22,$K$2:AQ$2,FALSE)+($J22/(Drivers!$G$12*Drivers!$O$16*30*2)/3)&lt;COLUMNS($K$2:AQ$2),0,MATCH($H22,$K$2:AQ$2,FALSE)),0)</f>
        <v>0</v>
      </c>
      <c r="AR22" s="100">
        <f>IFERROR(IF(MATCH($H22,$K$2:AR$2,FALSE)+($J22/(Drivers!$G$12*Drivers!$O$16*30*2)/3)&lt;COLUMNS($K$2:AR$2),0,MATCH($H22,$K$2:AR$2,FALSE)),0)</f>
        <v>0</v>
      </c>
      <c r="AS22" s="100">
        <f>IFERROR(IF(MATCH($H22,$K$2:AS$2,FALSE)+($J22/(Drivers!$G$12*Drivers!$O$16*30*2)/3)&lt;COLUMNS($K$2:AS$2),0,MATCH($H22,$K$2:AS$2,FALSE)),0)</f>
        <v>0</v>
      </c>
      <c r="AT22" s="100">
        <f>IFERROR(IF(MATCH($H22,$K$2:AT$2,FALSE)+($J22/(Drivers!$G$12*Drivers!$O$16*30*2)/3)&lt;COLUMNS($K$2:AT$2),0,MATCH($H22,$K$2:AT$2,FALSE)),0)</f>
        <v>0</v>
      </c>
      <c r="AU22" s="100">
        <f>IFERROR(IF(MATCH($H22,$K$2:AU$2,FALSE)+($J22/(Drivers!$G$12*Drivers!$O$16*30*2)/3)&lt;COLUMNS($K$2:AU$2),0,MATCH($H22,$K$2:AU$2,FALSE)),0)</f>
        <v>0</v>
      </c>
      <c r="AV22" s="100">
        <f>IFERROR(IF(MATCH($H22,$K$2:AV$2,FALSE)+($J22/(Drivers!$G$12*Drivers!$O$16*30*2)/3)&lt;COLUMNS($K$2:AV$2),0,MATCH($H22,$K$2:AV$2,FALSE)),0)</f>
        <v>0</v>
      </c>
      <c r="AW22" s="100">
        <f>IFERROR(IF(MATCH($H22,$K$2:AW$2,FALSE)+($J22/(Drivers!$G$12*Drivers!$O$16*30*2)/3)&lt;COLUMNS($K$2:AW$2),0,MATCH($H22,$K$2:AW$2,FALSE)),0)</f>
        <v>0</v>
      </c>
      <c r="AX22" s="100">
        <f>IFERROR(IF(MATCH($H22,$K$2:AX$2,FALSE)+($J22/(Drivers!$G$12*Drivers!$O$16*30*2)/3)&lt;COLUMNS($K$2:AX$2),0,MATCH($H22,$K$2:AX$2,FALSE)),0)</f>
        <v>0</v>
      </c>
      <c r="AY22" s="100">
        <f>IFERROR(IF(MATCH($H22,$K$2:AY$2,FALSE)+($J22/(Drivers!$G$12*Drivers!$O$16*30*2)/3)&lt;COLUMNS($K$2:AY$2),0,MATCH($H22,$K$2:AY$2,FALSE)),0)</f>
        <v>0</v>
      </c>
      <c r="AZ22" s="100">
        <f>IFERROR(IF(MATCH($H22,$K$2:AZ$2,FALSE)+($J22/(Drivers!$G$12*Drivers!$O$16*30*2)/3)&lt;COLUMNS($K$2:AZ$2),0,MATCH($H22,$K$2:AZ$2,FALSE)),0)</f>
        <v>0</v>
      </c>
      <c r="BA22" s="100">
        <f>IFERROR(IF(MATCH($H22,$K$2:BA$2,FALSE)+($J22/(Drivers!$G$12*Drivers!$O$16*30*2)/3)&lt;COLUMNS($K$2:BA$2),0,MATCH($H22,$K$2:BA$2,FALSE)),0)</f>
        <v>0</v>
      </c>
      <c r="BB22" s="100">
        <f>IFERROR(IF(MATCH($H22,$K$2:BB$2,FALSE)+($J22/(Drivers!$G$12*Drivers!$O$16*30*2)/3)&lt;COLUMNS($K$2:BB$2),0,MATCH($H22,$K$2:BB$2,FALSE)),0)</f>
        <v>0</v>
      </c>
      <c r="BC22" s="100">
        <f>IFERROR(IF(MATCH($H22,$K$2:BC$2,FALSE)+($J22/(Drivers!$G$12*Drivers!$O$16*30*2)/3)&lt;COLUMNS($K$2:BC$2),0,MATCH($H22,$K$2:BC$2,FALSE)),0)</f>
        <v>0</v>
      </c>
      <c r="BD22" s="100">
        <f>IFERROR(IF(MATCH($H22,$K$2:BD$2,FALSE)+($J22/(Drivers!$G$12*Drivers!$O$16*30*2)/3)&lt;COLUMNS($K$2:BD$2),0,MATCH($H22,$K$2:BD$2,FALSE)),0)</f>
        <v>0</v>
      </c>
      <c r="BE22" s="100">
        <f>IFERROR(IF(MATCH($H22,$K$2:BE$2,FALSE)+($J22/(Drivers!$G$12*Drivers!$O$16*30*2)/3)&lt;COLUMNS($K$2:BE$2),0,MATCH($H22,$K$2:BE$2,FALSE)),0)</f>
        <v>0</v>
      </c>
      <c r="BF22" s="100">
        <f>IFERROR(IF(MATCH($H22,$K$2:BF$2,FALSE)+($J22/(Drivers!$G$12*Drivers!$O$16*30*2)/3)&lt;COLUMNS($K$2:BF$2),0,MATCH($H22,$K$2:BF$2,FALSE)),0)</f>
        <v>0</v>
      </c>
    </row>
    <row r="23" spans="5:58">
      <c r="E23" s="105"/>
      <c r="F23" s="89" t="s">
        <v>206</v>
      </c>
      <c r="G23" s="89"/>
      <c r="H23" s="89" t="str">
        <f>Drivers!D133&amp;" "&amp;Drivers!E133</f>
        <v>Q1 2020</v>
      </c>
      <c r="I23" s="107">
        <v>0</v>
      </c>
      <c r="J23" s="103"/>
      <c r="K23" s="100">
        <f>IFERROR(MATCH($H23,$K$2:K$2,FALSE),0)</f>
        <v>1</v>
      </c>
      <c r="L23" s="100">
        <f>IFERROR(MATCH($H23,$K$2:L$2,FALSE),0)</f>
        <v>1</v>
      </c>
      <c r="M23" s="100">
        <f>IFERROR(MATCH($H23,$K$2:M$2,FALSE),0)</f>
        <v>1</v>
      </c>
      <c r="N23" s="100">
        <f>IFERROR(MATCH($H23,$K$2:N$2,FALSE),0)</f>
        <v>1</v>
      </c>
      <c r="O23" s="100">
        <f>IFERROR(MATCH($H23,$K$2:O$2,FALSE),0)</f>
        <v>1</v>
      </c>
      <c r="P23" s="100">
        <f>IFERROR(MATCH($H23,$K$2:P$2,FALSE),0)</f>
        <v>1</v>
      </c>
      <c r="Q23" s="100">
        <f>IFERROR(MATCH($H23,$K$2:Q$2,FALSE),0)</f>
        <v>1</v>
      </c>
      <c r="R23" s="100">
        <f>IFERROR(MATCH($H23,$K$2:R$2,FALSE),0)</f>
        <v>1</v>
      </c>
      <c r="S23" s="100">
        <f>IFERROR(MATCH($H23,$K$2:S$2,FALSE),0)</f>
        <v>1</v>
      </c>
      <c r="T23" s="100">
        <f>IFERROR(MATCH($H23,$K$2:T$2,FALSE),0)</f>
        <v>1</v>
      </c>
      <c r="U23" s="100">
        <f>IFERROR(MATCH($H23,$K$2:U$2,FALSE),0)</f>
        <v>1</v>
      </c>
      <c r="V23" s="100">
        <f>IFERROR(MATCH($H23,$K$2:V$2,FALSE),0)</f>
        <v>1</v>
      </c>
      <c r="W23" s="100">
        <f>IFERROR(MATCH($H23,$K$2:W$2,FALSE),0)</f>
        <v>1</v>
      </c>
      <c r="X23" s="100">
        <f>IFERROR(MATCH($H23,$K$2:X$2,FALSE),0)</f>
        <v>1</v>
      </c>
      <c r="Y23" s="100">
        <f>IFERROR(MATCH($H23,$K$2:Y$2,FALSE),0)</f>
        <v>1</v>
      </c>
      <c r="Z23" s="100">
        <f>IFERROR(MATCH($H23,$K$2:Z$2,FALSE),0)</f>
        <v>1</v>
      </c>
      <c r="AA23" s="100">
        <f>IFERROR(MATCH($H23,$K$2:AA$2,FALSE),0)</f>
        <v>1</v>
      </c>
      <c r="AB23" s="100">
        <f>IFERROR(MATCH($H23,$K$2:AB$2,FALSE),0)</f>
        <v>1</v>
      </c>
      <c r="AC23" s="100">
        <f>IFERROR(MATCH($H23,$K$2:AC$2,FALSE),0)</f>
        <v>1</v>
      </c>
      <c r="AD23" s="100">
        <f>IFERROR(MATCH($H23,$K$2:AD$2,FALSE),0)</f>
        <v>1</v>
      </c>
      <c r="AE23" s="100">
        <f>IFERROR(MATCH($H23,$K$2:AE$2,FALSE),0)</f>
        <v>1</v>
      </c>
      <c r="AF23" s="100">
        <f>IFERROR(MATCH($H23,$K$2:AF$2,FALSE),0)</f>
        <v>1</v>
      </c>
      <c r="AG23" s="100">
        <f>IFERROR(MATCH($H23,$K$2:AG$2,FALSE),0)</f>
        <v>1</v>
      </c>
      <c r="AH23" s="100">
        <f>IFERROR(MATCH($H23,$K$2:AH$2,FALSE),0)</f>
        <v>1</v>
      </c>
      <c r="AI23" s="100">
        <f>IFERROR(MATCH($H23,$K$2:AI$2,FALSE),0)</f>
        <v>1</v>
      </c>
      <c r="AJ23" s="100">
        <f>IFERROR(MATCH($H23,$K$2:AJ$2,FALSE),0)</f>
        <v>1</v>
      </c>
      <c r="AK23" s="100">
        <f>IFERROR(MATCH($H23,$K$2:AK$2,FALSE),0)</f>
        <v>1</v>
      </c>
      <c r="AL23" s="100">
        <f>IFERROR(MATCH($H23,$K$2:AL$2,FALSE),0)</f>
        <v>1</v>
      </c>
      <c r="AM23" s="100">
        <f>IFERROR(MATCH($H23,$K$2:AM$2,FALSE),0)</f>
        <v>1</v>
      </c>
      <c r="AN23" s="100">
        <f>IFERROR(MATCH($H23,$K$2:AN$2,FALSE),0)</f>
        <v>1</v>
      </c>
      <c r="AO23" s="100">
        <f>IFERROR(MATCH($H23,$K$2:AO$2,FALSE),0)</f>
        <v>1</v>
      </c>
      <c r="AP23" s="100">
        <f>IFERROR(MATCH($H23,$K$2:AP$2,FALSE),0)</f>
        <v>1</v>
      </c>
      <c r="AQ23" s="100">
        <f>IFERROR(MATCH($H23,$K$2:AQ$2,FALSE),0)</f>
        <v>1</v>
      </c>
      <c r="AR23" s="100">
        <f>IFERROR(MATCH($H23,$K$2:AR$2,FALSE),0)</f>
        <v>1</v>
      </c>
      <c r="AS23" s="100">
        <f>IFERROR(MATCH($H23,$K$2:AS$2,FALSE),0)</f>
        <v>1</v>
      </c>
      <c r="AT23" s="100">
        <f>IFERROR(MATCH($H23,$K$2:AT$2,FALSE),0)</f>
        <v>1</v>
      </c>
      <c r="AU23" s="100">
        <f>IFERROR(MATCH($H23,$K$2:AU$2,FALSE),0)</f>
        <v>1</v>
      </c>
      <c r="AV23" s="100">
        <f>IFERROR(MATCH($H23,$K$2:AV$2,FALSE),0)</f>
        <v>1</v>
      </c>
      <c r="AW23" s="100">
        <f>IFERROR(MATCH($H23,$K$2:AW$2,FALSE),0)</f>
        <v>1</v>
      </c>
      <c r="AX23" s="100">
        <f>IFERROR(MATCH($H23,$K$2:AX$2,FALSE),0)</f>
        <v>1</v>
      </c>
      <c r="AY23" s="100">
        <f>IFERROR(MATCH($H23,$K$2:AY$2,FALSE),0)</f>
        <v>1</v>
      </c>
      <c r="AZ23" s="100">
        <f>IFERROR(MATCH($H23,$K$2:AZ$2,FALSE),0)</f>
        <v>1</v>
      </c>
      <c r="BA23" s="100">
        <f>IFERROR(MATCH($H23,$K$2:BA$2,FALSE),0)</f>
        <v>1</v>
      </c>
      <c r="BB23" s="100">
        <f>IFERROR(MATCH($H23,$K$2:BB$2,FALSE),0)</f>
        <v>1</v>
      </c>
      <c r="BC23" s="100">
        <f>IFERROR(MATCH($H23,$K$2:BC$2,FALSE),0)</f>
        <v>1</v>
      </c>
      <c r="BD23" s="100">
        <f>IFERROR(MATCH($H23,$K$2:BD$2,FALSE),0)</f>
        <v>1</v>
      </c>
      <c r="BE23" s="100">
        <f>IFERROR(MATCH($H23,$K$2:BE$2,FALSE),0)</f>
        <v>1</v>
      </c>
      <c r="BF23" s="100">
        <f>IFERROR(MATCH($H23,$K$2:BF$2,FALSE),0)</f>
        <v>1</v>
      </c>
    </row>
    <row r="24" spans="5:58">
      <c r="E24" s="105"/>
      <c r="F24" s="89" t="s">
        <v>153</v>
      </c>
      <c r="G24" s="89" t="s">
        <v>151</v>
      </c>
      <c r="H24" s="89" t="str">
        <f>Drivers!$D$135&amp;" "&amp;Drivers!$E$135</f>
        <v>Q1 2020</v>
      </c>
      <c r="I24" s="107">
        <v>0</v>
      </c>
      <c r="J24" s="103"/>
      <c r="K24" s="100">
        <f>IFERROR(MATCH($H24,$K$2:K$2,FALSE),0)</f>
        <v>1</v>
      </c>
      <c r="L24" s="100">
        <f>IFERROR(MATCH($H24,$K$2:L$2,FALSE),0)</f>
        <v>1</v>
      </c>
      <c r="M24" s="100">
        <f>IFERROR(MATCH($H24,$K$2:M$2,FALSE),0)</f>
        <v>1</v>
      </c>
      <c r="N24" s="100">
        <f>IFERROR(MATCH($H24,$K$2:N$2,FALSE),0)</f>
        <v>1</v>
      </c>
      <c r="O24" s="100">
        <f>IFERROR(MATCH($H24,$K$2:O$2,FALSE),0)</f>
        <v>1</v>
      </c>
      <c r="P24" s="100">
        <f>IFERROR(MATCH($H24,$K$2:P$2,FALSE),0)</f>
        <v>1</v>
      </c>
      <c r="Q24" s="100">
        <f>IFERROR(MATCH($H24,$K$2:Q$2,FALSE),0)</f>
        <v>1</v>
      </c>
      <c r="R24" s="100">
        <f>IFERROR(MATCH($H24,$K$2:R$2,FALSE),0)</f>
        <v>1</v>
      </c>
      <c r="S24" s="100">
        <f>IFERROR(MATCH($H24,$K$2:S$2,FALSE),0)</f>
        <v>1</v>
      </c>
      <c r="T24" s="100">
        <f>IFERROR(MATCH($H24,$K$2:T$2,FALSE),0)</f>
        <v>1</v>
      </c>
      <c r="U24" s="100">
        <f>IFERROR(MATCH($H24,$K$2:U$2,FALSE),0)</f>
        <v>1</v>
      </c>
      <c r="V24" s="100">
        <f>IFERROR(MATCH($H24,$K$2:V$2,FALSE),0)</f>
        <v>1</v>
      </c>
      <c r="W24" s="100">
        <f>IFERROR(MATCH($H24,$K$2:W$2,FALSE),0)</f>
        <v>1</v>
      </c>
      <c r="X24" s="100">
        <f>IFERROR(MATCH($H24,$K$2:X$2,FALSE),0)</f>
        <v>1</v>
      </c>
      <c r="Y24" s="100">
        <f>IFERROR(MATCH($H24,$K$2:Y$2,FALSE),0)</f>
        <v>1</v>
      </c>
      <c r="Z24" s="100">
        <f>IFERROR(MATCH($H24,$K$2:Z$2,FALSE),0)</f>
        <v>1</v>
      </c>
      <c r="AA24" s="100">
        <f>IFERROR(MATCH($H24,$K$2:AA$2,FALSE),0)</f>
        <v>1</v>
      </c>
      <c r="AB24" s="100">
        <f>IFERROR(MATCH($H24,$K$2:AB$2,FALSE),0)</f>
        <v>1</v>
      </c>
      <c r="AC24" s="100">
        <f>IFERROR(MATCH($H24,$K$2:AC$2,FALSE),0)</f>
        <v>1</v>
      </c>
      <c r="AD24" s="100">
        <f>IFERROR(MATCH($H24,$K$2:AD$2,FALSE),0)</f>
        <v>1</v>
      </c>
      <c r="AE24" s="100">
        <f>IFERROR(MATCH($H24,$K$2:AE$2,FALSE),0)</f>
        <v>1</v>
      </c>
      <c r="AF24" s="100">
        <f>IFERROR(MATCH($H24,$K$2:AF$2,FALSE),0)</f>
        <v>1</v>
      </c>
      <c r="AG24" s="100">
        <f>IFERROR(MATCH($H24,$K$2:AG$2,FALSE),0)</f>
        <v>1</v>
      </c>
      <c r="AH24" s="100">
        <f>IFERROR(MATCH($H24,$K$2:AH$2,FALSE),0)</f>
        <v>1</v>
      </c>
      <c r="AI24" s="100">
        <f>IFERROR(MATCH($H24,$K$2:AI$2,FALSE),0)</f>
        <v>1</v>
      </c>
      <c r="AJ24" s="100">
        <f>IFERROR(MATCH($H24,$K$2:AJ$2,FALSE),0)</f>
        <v>1</v>
      </c>
      <c r="AK24" s="100">
        <f>IFERROR(MATCH($H24,$K$2:AK$2,FALSE),0)</f>
        <v>1</v>
      </c>
      <c r="AL24" s="100">
        <f>IFERROR(MATCH($H24,$K$2:AL$2,FALSE),0)</f>
        <v>1</v>
      </c>
      <c r="AM24" s="100">
        <f>IFERROR(MATCH($H24,$K$2:AM$2,FALSE),0)</f>
        <v>1</v>
      </c>
      <c r="AN24" s="100">
        <f>IFERROR(MATCH($H24,$K$2:AN$2,FALSE),0)</f>
        <v>1</v>
      </c>
      <c r="AO24" s="100">
        <f>IFERROR(MATCH($H24,$K$2:AO$2,FALSE),0)</f>
        <v>1</v>
      </c>
      <c r="AP24" s="100">
        <f>IFERROR(MATCH($H24,$K$2:AP$2,FALSE),0)</f>
        <v>1</v>
      </c>
      <c r="AQ24" s="100">
        <f>IFERROR(MATCH($H24,$K$2:AQ$2,FALSE),0)</f>
        <v>1</v>
      </c>
      <c r="AR24" s="100">
        <f>IFERROR(MATCH($H24,$K$2:AR$2,FALSE),0)</f>
        <v>1</v>
      </c>
      <c r="AS24" s="100">
        <f>IFERROR(MATCH($H24,$K$2:AS$2,FALSE),0)</f>
        <v>1</v>
      </c>
      <c r="AT24" s="100">
        <f>IFERROR(MATCH($H24,$K$2:AT$2,FALSE),0)</f>
        <v>1</v>
      </c>
      <c r="AU24" s="100">
        <f>IFERROR(MATCH($H24,$K$2:AU$2,FALSE),0)</f>
        <v>1</v>
      </c>
      <c r="AV24" s="100">
        <f>IFERROR(MATCH($H24,$K$2:AV$2,FALSE),0)</f>
        <v>1</v>
      </c>
      <c r="AW24" s="100">
        <f>IFERROR(MATCH($H24,$K$2:AW$2,FALSE),0)</f>
        <v>1</v>
      </c>
      <c r="AX24" s="100">
        <f>IFERROR(MATCH($H24,$K$2:AX$2,FALSE),0)</f>
        <v>1</v>
      </c>
      <c r="AY24" s="100">
        <f>IFERROR(MATCH($H24,$K$2:AY$2,FALSE),0)</f>
        <v>1</v>
      </c>
      <c r="AZ24" s="100">
        <f>IFERROR(MATCH($H24,$K$2:AZ$2,FALSE),0)</f>
        <v>1</v>
      </c>
      <c r="BA24" s="100">
        <f>IFERROR(MATCH($H24,$K$2:BA$2,FALSE),0)</f>
        <v>1</v>
      </c>
      <c r="BB24" s="100">
        <f>IFERROR(MATCH($H24,$K$2:BB$2,FALSE),0)</f>
        <v>1</v>
      </c>
      <c r="BC24" s="100">
        <f>IFERROR(MATCH($H24,$K$2:BC$2,FALSE),0)</f>
        <v>1</v>
      </c>
      <c r="BD24" s="100">
        <f>IFERROR(MATCH($H24,$K$2:BD$2,FALSE),0)</f>
        <v>1</v>
      </c>
      <c r="BE24" s="100">
        <f>IFERROR(MATCH($H24,$K$2:BE$2,FALSE),0)</f>
        <v>1</v>
      </c>
      <c r="BF24" s="100">
        <f>IFERROR(MATCH($H24,$K$2:BF$2,FALSE),0)</f>
        <v>1</v>
      </c>
    </row>
    <row r="25" spans="5:58">
      <c r="E25" s="105"/>
      <c r="F25" s="89"/>
      <c r="G25" s="89" t="s">
        <v>152</v>
      </c>
      <c r="H25" s="89" t="str">
        <f>Drivers!$D$136&amp;" "&amp;Drivers!$E$136</f>
        <v>Q1 2020</v>
      </c>
      <c r="I25" s="107">
        <v>0</v>
      </c>
      <c r="J25" s="103"/>
      <c r="K25" s="100">
        <f>IFERROR(MATCH($H25,$K$2:K$2,FALSE),0)</f>
        <v>1</v>
      </c>
      <c r="L25" s="100">
        <f>IFERROR(MATCH($H25,$K$2:L$2,FALSE),0)</f>
        <v>1</v>
      </c>
      <c r="M25" s="100">
        <f>IFERROR(MATCH($H25,$K$2:M$2,FALSE),0)</f>
        <v>1</v>
      </c>
      <c r="N25" s="100">
        <f>IFERROR(MATCH($H25,$K$2:N$2,FALSE),0)</f>
        <v>1</v>
      </c>
      <c r="O25" s="100">
        <f>IFERROR(MATCH($H25,$K$2:O$2,FALSE),0)</f>
        <v>1</v>
      </c>
      <c r="P25" s="100">
        <f>IFERROR(MATCH($H25,$K$2:P$2,FALSE),0)</f>
        <v>1</v>
      </c>
      <c r="Q25" s="100">
        <f>IFERROR(MATCH($H25,$K$2:Q$2,FALSE),0)</f>
        <v>1</v>
      </c>
      <c r="R25" s="100">
        <f>IFERROR(MATCH($H25,$K$2:R$2,FALSE),0)</f>
        <v>1</v>
      </c>
      <c r="S25" s="100">
        <f>IFERROR(MATCH($H25,$K$2:S$2,FALSE),0)</f>
        <v>1</v>
      </c>
      <c r="T25" s="100">
        <f>IFERROR(MATCH($H25,$K$2:T$2,FALSE),0)</f>
        <v>1</v>
      </c>
      <c r="U25" s="100">
        <f>IFERROR(MATCH($H25,$K$2:U$2,FALSE),0)</f>
        <v>1</v>
      </c>
      <c r="V25" s="100">
        <f>IFERROR(MATCH($H25,$K$2:V$2,FALSE),0)</f>
        <v>1</v>
      </c>
      <c r="W25" s="100">
        <f>IFERROR(MATCH($H25,$K$2:W$2,FALSE),0)</f>
        <v>1</v>
      </c>
      <c r="X25" s="100">
        <f>IFERROR(MATCH($H25,$K$2:X$2,FALSE),0)</f>
        <v>1</v>
      </c>
      <c r="Y25" s="100">
        <f>IFERROR(MATCH($H25,$K$2:Y$2,FALSE),0)</f>
        <v>1</v>
      </c>
      <c r="Z25" s="100">
        <f>IFERROR(MATCH($H25,$K$2:Z$2,FALSE),0)</f>
        <v>1</v>
      </c>
      <c r="AA25" s="100">
        <f>IFERROR(MATCH($H25,$K$2:AA$2,FALSE),0)</f>
        <v>1</v>
      </c>
      <c r="AB25" s="100">
        <f>IFERROR(MATCH($H25,$K$2:AB$2,FALSE),0)</f>
        <v>1</v>
      </c>
      <c r="AC25" s="100">
        <f>IFERROR(MATCH($H25,$K$2:AC$2,FALSE),0)</f>
        <v>1</v>
      </c>
      <c r="AD25" s="100">
        <f>IFERROR(MATCH($H25,$K$2:AD$2,FALSE),0)</f>
        <v>1</v>
      </c>
      <c r="AE25" s="100">
        <f>IFERROR(MATCH($H25,$K$2:AE$2,FALSE),0)</f>
        <v>1</v>
      </c>
      <c r="AF25" s="100">
        <f>IFERROR(MATCH($H25,$K$2:AF$2,FALSE),0)</f>
        <v>1</v>
      </c>
      <c r="AG25" s="100">
        <f>IFERROR(MATCH($H25,$K$2:AG$2,FALSE),0)</f>
        <v>1</v>
      </c>
      <c r="AH25" s="100">
        <f>IFERROR(MATCH($H25,$K$2:AH$2,FALSE),0)</f>
        <v>1</v>
      </c>
      <c r="AI25" s="100">
        <f>IFERROR(MATCH($H25,$K$2:AI$2,FALSE),0)</f>
        <v>1</v>
      </c>
      <c r="AJ25" s="100">
        <f>IFERROR(MATCH($H25,$K$2:AJ$2,FALSE),0)</f>
        <v>1</v>
      </c>
      <c r="AK25" s="100">
        <f>IFERROR(MATCH($H25,$K$2:AK$2,FALSE),0)</f>
        <v>1</v>
      </c>
      <c r="AL25" s="100">
        <f>IFERROR(MATCH($H25,$K$2:AL$2,FALSE),0)</f>
        <v>1</v>
      </c>
      <c r="AM25" s="100">
        <f>IFERROR(MATCH($H25,$K$2:AM$2,FALSE),0)</f>
        <v>1</v>
      </c>
      <c r="AN25" s="100">
        <f>IFERROR(MATCH($H25,$K$2:AN$2,FALSE),0)</f>
        <v>1</v>
      </c>
      <c r="AO25" s="100">
        <f>IFERROR(MATCH($H25,$K$2:AO$2,FALSE),0)</f>
        <v>1</v>
      </c>
      <c r="AP25" s="100">
        <f>IFERROR(MATCH($H25,$K$2:AP$2,FALSE),0)</f>
        <v>1</v>
      </c>
      <c r="AQ25" s="100">
        <f>IFERROR(MATCH($H25,$K$2:AQ$2,FALSE),0)</f>
        <v>1</v>
      </c>
      <c r="AR25" s="100">
        <f>IFERROR(MATCH($H25,$K$2:AR$2,FALSE),0)</f>
        <v>1</v>
      </c>
      <c r="AS25" s="100">
        <f>IFERROR(MATCH($H25,$K$2:AS$2,FALSE),0)</f>
        <v>1</v>
      </c>
      <c r="AT25" s="100">
        <f>IFERROR(MATCH($H25,$K$2:AT$2,FALSE),0)</f>
        <v>1</v>
      </c>
      <c r="AU25" s="100">
        <f>IFERROR(MATCH($H25,$K$2:AU$2,FALSE),0)</f>
        <v>1</v>
      </c>
      <c r="AV25" s="100">
        <f>IFERROR(MATCH($H25,$K$2:AV$2,FALSE),0)</f>
        <v>1</v>
      </c>
      <c r="AW25" s="100">
        <f>IFERROR(MATCH($H25,$K$2:AW$2,FALSE),0)</f>
        <v>1</v>
      </c>
      <c r="AX25" s="100">
        <f>IFERROR(MATCH($H25,$K$2:AX$2,FALSE),0)</f>
        <v>1</v>
      </c>
      <c r="AY25" s="100">
        <f>IFERROR(MATCH($H25,$K$2:AY$2,FALSE),0)</f>
        <v>1</v>
      </c>
      <c r="AZ25" s="100">
        <f>IFERROR(MATCH($H25,$K$2:AZ$2,FALSE),0)</f>
        <v>1</v>
      </c>
      <c r="BA25" s="100">
        <f>IFERROR(MATCH($H25,$K$2:BA$2,FALSE),0)</f>
        <v>1</v>
      </c>
      <c r="BB25" s="100">
        <f>IFERROR(MATCH($H25,$K$2:BB$2,FALSE),0)</f>
        <v>1</v>
      </c>
      <c r="BC25" s="100">
        <f>IFERROR(MATCH($H25,$K$2:BC$2,FALSE),0)</f>
        <v>1</v>
      </c>
      <c r="BD25" s="100">
        <f>IFERROR(MATCH($H25,$K$2:BD$2,FALSE),0)</f>
        <v>1</v>
      </c>
      <c r="BE25" s="100">
        <f>IFERROR(MATCH($H25,$K$2:BE$2,FALSE),0)</f>
        <v>1</v>
      </c>
      <c r="BF25" s="100">
        <f>IFERROR(MATCH($H25,$K$2:BF$2,FALSE),0)</f>
        <v>1</v>
      </c>
    </row>
    <row r="26" spans="5:58" ht="5" customHeight="1"/>
    <row r="27" spans="5:58">
      <c r="E27" s="90" t="s">
        <v>136</v>
      </c>
      <c r="F27" s="90" t="s">
        <v>148</v>
      </c>
      <c r="G27" s="90" t="s">
        <v>151</v>
      </c>
      <c r="H27" s="90" t="str">
        <f>Drivers!$D$174&amp;" "&amp;Drivers!$E$174</f>
        <v>Q1 2020</v>
      </c>
      <c r="I27" s="107">
        <v>0</v>
      </c>
      <c r="J27" s="103">
        <f>Drivers!$G$174</f>
        <v>0</v>
      </c>
      <c r="K27" s="100">
        <f>IFERROR(IF(MATCH($H27,$K$2:K$2,FALSE)+($J27/(Drivers!$G$12*Drivers!$O$16*30)/3)&lt;COLUMNS($K$2:K$2),0,MATCH($H27,$K$2:K$2,FALSE)),0)</f>
        <v>1</v>
      </c>
      <c r="L27" s="100">
        <f>IFERROR(IF(MATCH($H27,$K$2:L$2,FALSE)+($J27/(Drivers!$G$12*Drivers!$O$16*30)/3)&lt;COLUMNS($K$2:L$2),0,MATCH($H27,$K$2:L$2,FALSE)),0)</f>
        <v>0</v>
      </c>
      <c r="M27" s="100">
        <f>IFERROR(IF(MATCH($H27,$K$2:M$2,FALSE)+($J27/(Drivers!$G$12*Drivers!$O$16*30)/3)&lt;COLUMNS($K$2:M$2),0,MATCH($H27,$K$2:M$2,FALSE)),0)</f>
        <v>0</v>
      </c>
      <c r="N27" s="100">
        <f>IFERROR(IF(MATCH($H27,$K$2:N$2,FALSE)+($J27/(Drivers!$G$12*Drivers!$O$16*30)/3)&lt;COLUMNS($K$2:N$2),0,MATCH($H27,$K$2:N$2,FALSE)),0)</f>
        <v>0</v>
      </c>
      <c r="O27" s="100">
        <f>IFERROR(IF(MATCH($H27,$K$2:O$2,FALSE)+($J27/(Drivers!$G$12*Drivers!$O$16*30)/3)&lt;COLUMNS($K$2:O$2),0,MATCH($H27,$K$2:O$2,FALSE)),0)</f>
        <v>0</v>
      </c>
      <c r="P27" s="100">
        <f>IFERROR(IF(MATCH($H27,$K$2:P$2,FALSE)+($J27/(Drivers!$G$12*Drivers!$O$16*30)/3)&lt;COLUMNS($K$2:P$2),0,MATCH($H27,$K$2:P$2,FALSE)),0)</f>
        <v>0</v>
      </c>
      <c r="Q27" s="100">
        <f>IFERROR(IF(MATCH($H27,$K$2:Q$2,FALSE)+($J27/(Drivers!$G$12*Drivers!$O$16*30)/3)&lt;COLUMNS($K$2:Q$2),0,MATCH($H27,$K$2:Q$2,FALSE)),0)</f>
        <v>0</v>
      </c>
      <c r="R27" s="100">
        <f>IFERROR(IF(MATCH($H27,$K$2:R$2,FALSE)+($J27/(Drivers!$G$12*Drivers!$O$16*30)/3)&lt;COLUMNS($K$2:R$2),0,MATCH($H27,$K$2:R$2,FALSE)),0)</f>
        <v>0</v>
      </c>
      <c r="S27" s="100">
        <f>IFERROR(IF(MATCH($H27,$K$2:S$2,FALSE)+($J27/(Drivers!$G$12*Drivers!$O$16*30)/3)&lt;COLUMNS($K$2:S$2),0,MATCH($H27,$K$2:S$2,FALSE)),0)</f>
        <v>0</v>
      </c>
      <c r="T27" s="100">
        <f>IFERROR(IF(MATCH($H27,$K$2:T$2,FALSE)+($J27/(Drivers!$G$12*Drivers!$O$16*30)/3)&lt;COLUMNS($K$2:T$2),0,MATCH($H27,$K$2:T$2,FALSE)),0)</f>
        <v>0</v>
      </c>
      <c r="U27" s="100">
        <f>IFERROR(IF(MATCH($H27,$K$2:U$2,FALSE)+($J27/(Drivers!$G$12*Drivers!$O$16*30)/3)&lt;COLUMNS($K$2:U$2),0,MATCH($H27,$K$2:U$2,FALSE)),0)</f>
        <v>0</v>
      </c>
      <c r="V27" s="100">
        <f>IFERROR(IF(MATCH($H27,$K$2:V$2,FALSE)+($J27/(Drivers!$G$12*Drivers!$O$16*30)/3)&lt;COLUMNS($K$2:V$2),0,MATCH($H27,$K$2:V$2,FALSE)),0)</f>
        <v>0</v>
      </c>
      <c r="W27" s="100">
        <f>IFERROR(IF(MATCH($H27,$K$2:W$2,FALSE)+($J27/(Drivers!$G$12*Drivers!$O$16*30)/3)&lt;COLUMNS($K$2:W$2),0,MATCH($H27,$K$2:W$2,FALSE)),0)</f>
        <v>0</v>
      </c>
      <c r="X27" s="100">
        <f>IFERROR(IF(MATCH($H27,$K$2:X$2,FALSE)+($J27/(Drivers!$G$12*Drivers!$O$16*30)/3)&lt;COLUMNS($K$2:X$2),0,MATCH($H27,$K$2:X$2,FALSE)),0)</f>
        <v>0</v>
      </c>
      <c r="Y27" s="100">
        <f>IFERROR(IF(MATCH($H27,$K$2:Y$2,FALSE)+($J27/(Drivers!$G$12*Drivers!$O$16*30)/3)&lt;COLUMNS($K$2:Y$2),0,MATCH($H27,$K$2:Y$2,FALSE)),0)</f>
        <v>0</v>
      </c>
      <c r="Z27" s="100">
        <f>IFERROR(IF(MATCH($H27,$K$2:Z$2,FALSE)+($J27/(Drivers!$G$12*Drivers!$O$16*30)/3)&lt;COLUMNS($K$2:Z$2),0,MATCH($H27,$K$2:Z$2,FALSE)),0)</f>
        <v>0</v>
      </c>
      <c r="AA27" s="100">
        <f>IFERROR(IF(MATCH($H27,$K$2:AA$2,FALSE)+($J27/(Drivers!$G$12*Drivers!$O$16*30)/3)&lt;COLUMNS($K$2:AA$2),0,MATCH($H27,$K$2:AA$2,FALSE)),0)</f>
        <v>0</v>
      </c>
      <c r="AB27" s="100">
        <f>IFERROR(IF(MATCH($H27,$K$2:AB$2,FALSE)+($J27/(Drivers!$G$12*Drivers!$O$16*30)/3)&lt;COLUMNS($K$2:AB$2),0,MATCH($H27,$K$2:AB$2,FALSE)),0)</f>
        <v>0</v>
      </c>
      <c r="AC27" s="100">
        <f>IFERROR(IF(MATCH($H27,$K$2:AC$2,FALSE)+($J27/(Drivers!$G$12*Drivers!$O$16*30)/3)&lt;COLUMNS($K$2:AC$2),0,MATCH($H27,$K$2:AC$2,FALSE)),0)</f>
        <v>0</v>
      </c>
      <c r="AD27" s="100">
        <f>IFERROR(IF(MATCH($H27,$K$2:AD$2,FALSE)+($J27/(Drivers!$G$12*Drivers!$O$16*30)/3)&lt;COLUMNS($K$2:AD$2),0,MATCH($H27,$K$2:AD$2,FALSE)),0)</f>
        <v>0</v>
      </c>
      <c r="AE27" s="100">
        <f>IFERROR(IF(MATCH($H27,$K$2:AE$2,FALSE)+($J27/(Drivers!$G$12*Drivers!$O$16*30)/3)&lt;COLUMNS($K$2:AE$2),0,MATCH($H27,$K$2:AE$2,FALSE)),0)</f>
        <v>0</v>
      </c>
      <c r="AF27" s="100">
        <f>IFERROR(IF(MATCH($H27,$K$2:AF$2,FALSE)+($J27/(Drivers!$G$12*Drivers!$O$16*30)/3)&lt;COLUMNS($K$2:AF$2),0,MATCH($H27,$K$2:AF$2,FALSE)),0)</f>
        <v>0</v>
      </c>
      <c r="AG27" s="100">
        <f>IFERROR(IF(MATCH($H27,$K$2:AG$2,FALSE)+($J27/(Drivers!$G$12*Drivers!$O$16*30)/3)&lt;COLUMNS($K$2:AG$2),0,MATCH($H27,$K$2:AG$2,FALSE)),0)</f>
        <v>0</v>
      </c>
      <c r="AH27" s="100">
        <f>IFERROR(IF(MATCH($H27,$K$2:AH$2,FALSE)+($J27/(Drivers!$G$12*Drivers!$O$16*30)/3)&lt;COLUMNS($K$2:AH$2),0,MATCH($H27,$K$2:AH$2,FALSE)),0)</f>
        <v>0</v>
      </c>
      <c r="AI27" s="100">
        <f>IFERROR(IF(MATCH($H27,$K$2:AI$2,FALSE)+($J27/(Drivers!$G$12*Drivers!$O$16*30)/3)&lt;COLUMNS($K$2:AI$2),0,MATCH($H27,$K$2:AI$2,FALSE)),0)</f>
        <v>0</v>
      </c>
      <c r="AJ27" s="100">
        <f>IFERROR(IF(MATCH($H27,$K$2:AJ$2,FALSE)+($J27/(Drivers!$G$12*Drivers!$O$16*30)/3)&lt;COLUMNS($K$2:AJ$2),0,MATCH($H27,$K$2:AJ$2,FALSE)),0)</f>
        <v>0</v>
      </c>
      <c r="AK27" s="100">
        <f>IFERROR(IF(MATCH($H27,$K$2:AK$2,FALSE)+($J27/(Drivers!$G$12*Drivers!$O$16*30)/3)&lt;COLUMNS($K$2:AK$2),0,MATCH($H27,$K$2:AK$2,FALSE)),0)</f>
        <v>0</v>
      </c>
      <c r="AL27" s="100">
        <f>IFERROR(IF(MATCH($H27,$K$2:AL$2,FALSE)+($J27/(Drivers!$G$12*Drivers!$O$16*30)/3)&lt;COLUMNS($K$2:AL$2),0,MATCH($H27,$K$2:AL$2,FALSE)),0)</f>
        <v>0</v>
      </c>
      <c r="AM27" s="100">
        <f>IFERROR(IF(MATCH($H27,$K$2:AM$2,FALSE)+($J27/(Drivers!$G$12*Drivers!$O$16*30)/3)&lt;COLUMNS($K$2:AM$2),0,MATCH($H27,$K$2:AM$2,FALSE)),0)</f>
        <v>0</v>
      </c>
      <c r="AN27" s="100">
        <f>IFERROR(IF(MATCH($H27,$K$2:AN$2,FALSE)+($J27/(Drivers!$G$12*Drivers!$O$16*30)/3)&lt;COLUMNS($K$2:AN$2),0,MATCH($H27,$K$2:AN$2,FALSE)),0)</f>
        <v>0</v>
      </c>
      <c r="AO27" s="100">
        <f>IFERROR(IF(MATCH($H27,$K$2:AO$2,FALSE)+($J27/(Drivers!$G$12*Drivers!$O$16*30)/3)&lt;COLUMNS($K$2:AO$2),0,MATCH($H27,$K$2:AO$2,FALSE)),0)</f>
        <v>0</v>
      </c>
      <c r="AP27" s="100">
        <f>IFERROR(IF(MATCH($H27,$K$2:AP$2,FALSE)+($J27/(Drivers!$G$12*Drivers!$O$16*30)/3)&lt;COLUMNS($K$2:AP$2),0,MATCH($H27,$K$2:AP$2,FALSE)),0)</f>
        <v>0</v>
      </c>
      <c r="AQ27" s="100">
        <f>IFERROR(IF(MATCH($H27,$K$2:AQ$2,FALSE)+($J27/(Drivers!$G$12*Drivers!$O$16*30)/3)&lt;COLUMNS($K$2:AQ$2),0,MATCH($H27,$K$2:AQ$2,FALSE)),0)</f>
        <v>0</v>
      </c>
      <c r="AR27" s="100">
        <f>IFERROR(IF(MATCH($H27,$K$2:AR$2,FALSE)+($J27/(Drivers!$G$12*Drivers!$O$16*30)/3)&lt;COLUMNS($K$2:AR$2),0,MATCH($H27,$K$2:AR$2,FALSE)),0)</f>
        <v>0</v>
      </c>
      <c r="AS27" s="100">
        <f>IFERROR(IF(MATCH($H27,$K$2:AS$2,FALSE)+($J27/(Drivers!$G$12*Drivers!$O$16*30)/3)&lt;COLUMNS($K$2:AS$2),0,MATCH($H27,$K$2:AS$2,FALSE)),0)</f>
        <v>0</v>
      </c>
      <c r="AT27" s="100">
        <f>IFERROR(IF(MATCH($H27,$K$2:AT$2,FALSE)+($J27/(Drivers!$G$12*Drivers!$O$16*30)/3)&lt;COLUMNS($K$2:AT$2),0,MATCH($H27,$K$2:AT$2,FALSE)),0)</f>
        <v>0</v>
      </c>
      <c r="AU27" s="100">
        <f>IFERROR(IF(MATCH($H27,$K$2:AU$2,FALSE)+($J27/(Drivers!$G$12*Drivers!$O$16*30)/3)&lt;COLUMNS($K$2:AU$2),0,MATCH($H27,$K$2:AU$2,FALSE)),0)</f>
        <v>0</v>
      </c>
      <c r="AV27" s="100">
        <f>IFERROR(IF(MATCH($H27,$K$2:AV$2,FALSE)+($J27/(Drivers!$G$12*Drivers!$O$16*30)/3)&lt;COLUMNS($K$2:AV$2),0,MATCH($H27,$K$2:AV$2,FALSE)),0)</f>
        <v>0</v>
      </c>
      <c r="AW27" s="100">
        <f>IFERROR(IF(MATCH($H27,$K$2:AW$2,FALSE)+($J27/(Drivers!$G$12*Drivers!$O$16*30)/3)&lt;COLUMNS($K$2:AW$2),0,MATCH($H27,$K$2:AW$2,FALSE)),0)</f>
        <v>0</v>
      </c>
      <c r="AX27" s="100">
        <f>IFERROR(IF(MATCH($H27,$K$2:AX$2,FALSE)+($J27/(Drivers!$G$12*Drivers!$O$16*30)/3)&lt;COLUMNS($K$2:AX$2),0,MATCH($H27,$K$2:AX$2,FALSE)),0)</f>
        <v>0</v>
      </c>
      <c r="AY27" s="100">
        <f>IFERROR(IF(MATCH($H27,$K$2:AY$2,FALSE)+($J27/(Drivers!$G$12*Drivers!$O$16*30)/3)&lt;COLUMNS($K$2:AY$2),0,MATCH($H27,$K$2:AY$2,FALSE)),0)</f>
        <v>0</v>
      </c>
      <c r="AZ27" s="100">
        <f>IFERROR(IF(MATCH($H27,$K$2:AZ$2,FALSE)+($J27/(Drivers!$G$12*Drivers!$O$16*30)/3)&lt;COLUMNS($K$2:AZ$2),0,MATCH($H27,$K$2:AZ$2,FALSE)),0)</f>
        <v>0</v>
      </c>
      <c r="BA27" s="100">
        <f>IFERROR(IF(MATCH($H27,$K$2:BA$2,FALSE)+($J27/(Drivers!$G$12*Drivers!$O$16*30)/3)&lt;COLUMNS($K$2:BA$2),0,MATCH($H27,$K$2:BA$2,FALSE)),0)</f>
        <v>0</v>
      </c>
      <c r="BB27" s="100">
        <f>IFERROR(IF(MATCH($H27,$K$2:BB$2,FALSE)+($J27/(Drivers!$G$12*Drivers!$O$16*30)/3)&lt;COLUMNS($K$2:BB$2),0,MATCH($H27,$K$2:BB$2,FALSE)),0)</f>
        <v>0</v>
      </c>
      <c r="BC27" s="100">
        <f>IFERROR(IF(MATCH($H27,$K$2:BC$2,FALSE)+($J27/(Drivers!$G$12*Drivers!$O$16*30)/3)&lt;COLUMNS($K$2:BC$2),0,MATCH($H27,$K$2:BC$2,FALSE)),0)</f>
        <v>0</v>
      </c>
      <c r="BD27" s="100">
        <f>IFERROR(IF(MATCH($H27,$K$2:BD$2,FALSE)+($J27/(Drivers!$G$12*Drivers!$O$16*30)/3)&lt;COLUMNS($K$2:BD$2),0,MATCH($H27,$K$2:BD$2,FALSE)),0)</f>
        <v>0</v>
      </c>
      <c r="BE27" s="100">
        <f>IFERROR(IF(MATCH($H27,$K$2:BE$2,FALSE)+($J27/(Drivers!$G$12*Drivers!$O$16*30)/3)&lt;COLUMNS($K$2:BE$2),0,MATCH($H27,$K$2:BE$2,FALSE)),0)</f>
        <v>0</v>
      </c>
      <c r="BF27" s="100">
        <f>IFERROR(IF(MATCH($H27,$K$2:BF$2,FALSE)+($J27/(Drivers!$G$12*Drivers!$O$16*30)/3)&lt;COLUMNS($K$2:BF$2),0,MATCH($H27,$K$2:BF$2,FALSE)),0)</f>
        <v>0</v>
      </c>
    </row>
    <row r="28" spans="5:58">
      <c r="E28" s="90"/>
      <c r="F28" s="90"/>
      <c r="G28" s="90" t="s">
        <v>152</v>
      </c>
      <c r="H28" s="90" t="str">
        <f>Drivers!$D$176&amp;" "&amp;Drivers!$E$176</f>
        <v>Q1 2020</v>
      </c>
      <c r="I28" s="107">
        <v>0</v>
      </c>
      <c r="J28" s="103">
        <f>Drivers!$G$176</f>
        <v>0</v>
      </c>
      <c r="K28" s="100">
        <f>IFERROR(IF(MATCH($H28,$K$2:K$2,FALSE)+($J28/(Drivers!$G$12*Drivers!$O$16*30*2)/3)&lt;COLUMNS($K$2:K$2),0,MATCH($H28,$K$2:K$2,FALSE)),0)</f>
        <v>1</v>
      </c>
      <c r="L28" s="100">
        <f>IFERROR(IF(MATCH($H28,$K$2:L$2,FALSE)+($J28/(Drivers!$G$12*Drivers!$O$16*30*2)/3)&lt;COLUMNS($K$2:L$2),0,MATCH($H28,$K$2:L$2,FALSE)),0)</f>
        <v>0</v>
      </c>
      <c r="M28" s="100">
        <f>IFERROR(IF(MATCH($H28,$K$2:M$2,FALSE)+($J28/(Drivers!$G$12*Drivers!$O$16*30*2)/3)&lt;COLUMNS($K$2:M$2),0,MATCH($H28,$K$2:M$2,FALSE)),0)</f>
        <v>0</v>
      </c>
      <c r="N28" s="100">
        <f>IFERROR(IF(MATCH($H28,$K$2:N$2,FALSE)+($J28/(Drivers!$G$12*Drivers!$O$16*30*2)/3)&lt;COLUMNS($K$2:N$2),0,MATCH($H28,$K$2:N$2,FALSE)),0)</f>
        <v>0</v>
      </c>
      <c r="O28" s="100">
        <f>IFERROR(IF(MATCH($H28,$K$2:O$2,FALSE)+($J28/(Drivers!$G$12*Drivers!$O$16*30*2)/3)&lt;COLUMNS($K$2:O$2),0,MATCH($H28,$K$2:O$2,FALSE)),0)</f>
        <v>0</v>
      </c>
      <c r="P28" s="100">
        <f>IFERROR(IF(MATCH($H28,$K$2:P$2,FALSE)+($J28/(Drivers!$G$12*Drivers!$O$16*30*2)/3)&lt;COLUMNS($K$2:P$2),0,MATCH($H28,$K$2:P$2,FALSE)),0)</f>
        <v>0</v>
      </c>
      <c r="Q28" s="100">
        <f>IFERROR(IF(MATCH($H28,$K$2:Q$2,FALSE)+($J28/(Drivers!$G$12*Drivers!$O$16*30*2)/3)&lt;COLUMNS($K$2:Q$2),0,MATCH($H28,$K$2:Q$2,FALSE)),0)</f>
        <v>0</v>
      </c>
      <c r="R28" s="100">
        <f>IFERROR(IF(MATCH($H28,$K$2:R$2,FALSE)+($J28/(Drivers!$G$12*Drivers!$O$16*30*2)/3)&lt;COLUMNS($K$2:R$2),0,MATCH($H28,$K$2:R$2,FALSE)),0)</f>
        <v>0</v>
      </c>
      <c r="S28" s="100">
        <f>IFERROR(IF(MATCH($H28,$K$2:S$2,FALSE)+($J28/(Drivers!$G$12*Drivers!$O$16*30*2)/3)&lt;COLUMNS($K$2:S$2),0,MATCH($H28,$K$2:S$2,FALSE)),0)</f>
        <v>0</v>
      </c>
      <c r="T28" s="100">
        <f>IFERROR(IF(MATCH($H28,$K$2:T$2,FALSE)+($J28/(Drivers!$G$12*Drivers!$O$16*30*2)/3)&lt;COLUMNS($K$2:T$2),0,MATCH($H28,$K$2:T$2,FALSE)),0)</f>
        <v>0</v>
      </c>
      <c r="U28" s="100">
        <f>IFERROR(IF(MATCH($H28,$K$2:U$2,FALSE)+($J28/(Drivers!$G$12*Drivers!$O$16*30*2)/3)&lt;COLUMNS($K$2:U$2),0,MATCH($H28,$K$2:U$2,FALSE)),0)</f>
        <v>0</v>
      </c>
      <c r="V28" s="100">
        <f>IFERROR(IF(MATCH($H28,$K$2:V$2,FALSE)+($J28/(Drivers!$G$12*Drivers!$O$16*30*2)/3)&lt;COLUMNS($K$2:V$2),0,MATCH($H28,$K$2:V$2,FALSE)),0)</f>
        <v>0</v>
      </c>
      <c r="W28" s="100">
        <f>IFERROR(IF(MATCH($H28,$K$2:W$2,FALSE)+($J28/(Drivers!$G$12*Drivers!$O$16*30*2)/3)&lt;COLUMNS($K$2:W$2),0,MATCH($H28,$K$2:W$2,FALSE)),0)</f>
        <v>0</v>
      </c>
      <c r="X28" s="100">
        <f>IFERROR(IF(MATCH($H28,$K$2:X$2,FALSE)+($J28/(Drivers!$G$12*Drivers!$O$16*30*2)/3)&lt;COLUMNS($K$2:X$2),0,MATCH($H28,$K$2:X$2,FALSE)),0)</f>
        <v>0</v>
      </c>
      <c r="Y28" s="100">
        <f>IFERROR(IF(MATCH($H28,$K$2:Y$2,FALSE)+($J28/(Drivers!$G$12*Drivers!$O$16*30*2)/3)&lt;COLUMNS($K$2:Y$2),0,MATCH($H28,$K$2:Y$2,FALSE)),0)</f>
        <v>0</v>
      </c>
      <c r="Z28" s="100">
        <f>IFERROR(IF(MATCH($H28,$K$2:Z$2,FALSE)+($J28/(Drivers!$G$12*Drivers!$O$16*30*2)/3)&lt;COLUMNS($K$2:Z$2),0,MATCH($H28,$K$2:Z$2,FALSE)),0)</f>
        <v>0</v>
      </c>
      <c r="AA28" s="100">
        <f>IFERROR(IF(MATCH($H28,$K$2:AA$2,FALSE)+($J28/(Drivers!$G$12*Drivers!$O$16*30*2)/3)&lt;COLUMNS($K$2:AA$2),0,MATCH($H28,$K$2:AA$2,FALSE)),0)</f>
        <v>0</v>
      </c>
      <c r="AB28" s="100">
        <f>IFERROR(IF(MATCH($H28,$K$2:AB$2,FALSE)+($J28/(Drivers!$G$12*Drivers!$O$16*30*2)/3)&lt;COLUMNS($K$2:AB$2),0,MATCH($H28,$K$2:AB$2,FALSE)),0)</f>
        <v>0</v>
      </c>
      <c r="AC28" s="100">
        <f>IFERROR(IF(MATCH($H28,$K$2:AC$2,FALSE)+($J28/(Drivers!$G$12*Drivers!$O$16*30*2)/3)&lt;COLUMNS($K$2:AC$2),0,MATCH($H28,$K$2:AC$2,FALSE)),0)</f>
        <v>0</v>
      </c>
      <c r="AD28" s="100">
        <f>IFERROR(IF(MATCH($H28,$K$2:AD$2,FALSE)+($J28/(Drivers!$G$12*Drivers!$O$16*30*2)/3)&lt;COLUMNS($K$2:AD$2),0,MATCH($H28,$K$2:AD$2,FALSE)),0)</f>
        <v>0</v>
      </c>
      <c r="AE28" s="100">
        <f>IFERROR(IF(MATCH($H28,$K$2:AE$2,FALSE)+($J28/(Drivers!$G$12*Drivers!$O$16*30*2)/3)&lt;COLUMNS($K$2:AE$2),0,MATCH($H28,$K$2:AE$2,FALSE)),0)</f>
        <v>0</v>
      </c>
      <c r="AF28" s="100">
        <f>IFERROR(IF(MATCH($H28,$K$2:AF$2,FALSE)+($J28/(Drivers!$G$12*Drivers!$O$16*30*2)/3)&lt;COLUMNS($K$2:AF$2),0,MATCH($H28,$K$2:AF$2,FALSE)),0)</f>
        <v>0</v>
      </c>
      <c r="AG28" s="100">
        <f>IFERROR(IF(MATCH($H28,$K$2:AG$2,FALSE)+($J28/(Drivers!$G$12*Drivers!$O$16*30*2)/3)&lt;COLUMNS($K$2:AG$2),0,MATCH($H28,$K$2:AG$2,FALSE)),0)</f>
        <v>0</v>
      </c>
      <c r="AH28" s="100">
        <f>IFERROR(IF(MATCH($H28,$K$2:AH$2,FALSE)+($J28/(Drivers!$G$12*Drivers!$O$16*30*2)/3)&lt;COLUMNS($K$2:AH$2),0,MATCH($H28,$K$2:AH$2,FALSE)),0)</f>
        <v>0</v>
      </c>
      <c r="AI28" s="100">
        <f>IFERROR(IF(MATCH($H28,$K$2:AI$2,FALSE)+($J28/(Drivers!$G$12*Drivers!$O$16*30*2)/3)&lt;COLUMNS($K$2:AI$2),0,MATCH($H28,$K$2:AI$2,FALSE)),0)</f>
        <v>0</v>
      </c>
      <c r="AJ28" s="100">
        <f>IFERROR(IF(MATCH($H28,$K$2:AJ$2,FALSE)+($J28/(Drivers!$G$12*Drivers!$O$16*30*2)/3)&lt;COLUMNS($K$2:AJ$2),0,MATCH($H28,$K$2:AJ$2,FALSE)),0)</f>
        <v>0</v>
      </c>
      <c r="AK28" s="100">
        <f>IFERROR(IF(MATCH($H28,$K$2:AK$2,FALSE)+($J28/(Drivers!$G$12*Drivers!$O$16*30*2)/3)&lt;COLUMNS($K$2:AK$2),0,MATCH($H28,$K$2:AK$2,FALSE)),0)</f>
        <v>0</v>
      </c>
      <c r="AL28" s="100">
        <f>IFERROR(IF(MATCH($H28,$K$2:AL$2,FALSE)+($J28/(Drivers!$G$12*Drivers!$O$16*30*2)/3)&lt;COLUMNS($K$2:AL$2),0,MATCH($H28,$K$2:AL$2,FALSE)),0)</f>
        <v>0</v>
      </c>
      <c r="AM28" s="100">
        <f>IFERROR(IF(MATCH($H28,$K$2:AM$2,FALSE)+($J28/(Drivers!$G$12*Drivers!$O$16*30*2)/3)&lt;COLUMNS($K$2:AM$2),0,MATCH($H28,$K$2:AM$2,FALSE)),0)</f>
        <v>0</v>
      </c>
      <c r="AN28" s="100">
        <f>IFERROR(IF(MATCH($H28,$K$2:AN$2,FALSE)+($J28/(Drivers!$G$12*Drivers!$O$16*30*2)/3)&lt;COLUMNS($K$2:AN$2),0,MATCH($H28,$K$2:AN$2,FALSE)),0)</f>
        <v>0</v>
      </c>
      <c r="AO28" s="100">
        <f>IFERROR(IF(MATCH($H28,$K$2:AO$2,FALSE)+($J28/(Drivers!$G$12*Drivers!$O$16*30*2)/3)&lt;COLUMNS($K$2:AO$2),0,MATCH($H28,$K$2:AO$2,FALSE)),0)</f>
        <v>0</v>
      </c>
      <c r="AP28" s="100">
        <f>IFERROR(IF(MATCH($H28,$K$2:AP$2,FALSE)+($J28/(Drivers!$G$12*Drivers!$O$16*30*2)/3)&lt;COLUMNS($K$2:AP$2),0,MATCH($H28,$K$2:AP$2,FALSE)),0)</f>
        <v>0</v>
      </c>
      <c r="AQ28" s="100">
        <f>IFERROR(IF(MATCH($H28,$K$2:AQ$2,FALSE)+($J28/(Drivers!$G$12*Drivers!$O$16*30*2)/3)&lt;COLUMNS($K$2:AQ$2),0,MATCH($H28,$K$2:AQ$2,FALSE)),0)</f>
        <v>0</v>
      </c>
      <c r="AR28" s="100">
        <f>IFERROR(IF(MATCH($H28,$K$2:AR$2,FALSE)+($J28/(Drivers!$G$12*Drivers!$O$16*30*2)/3)&lt;COLUMNS($K$2:AR$2),0,MATCH($H28,$K$2:AR$2,FALSE)),0)</f>
        <v>0</v>
      </c>
      <c r="AS28" s="100">
        <f>IFERROR(IF(MATCH($H28,$K$2:AS$2,FALSE)+($J28/(Drivers!$G$12*Drivers!$O$16*30*2)/3)&lt;COLUMNS($K$2:AS$2),0,MATCH($H28,$K$2:AS$2,FALSE)),0)</f>
        <v>0</v>
      </c>
      <c r="AT28" s="100">
        <f>IFERROR(IF(MATCH($H28,$K$2:AT$2,FALSE)+($J28/(Drivers!$G$12*Drivers!$O$16*30*2)/3)&lt;COLUMNS($K$2:AT$2),0,MATCH($H28,$K$2:AT$2,FALSE)),0)</f>
        <v>0</v>
      </c>
      <c r="AU28" s="100">
        <f>IFERROR(IF(MATCH($H28,$K$2:AU$2,FALSE)+($J28/(Drivers!$G$12*Drivers!$O$16*30*2)/3)&lt;COLUMNS($K$2:AU$2),0,MATCH($H28,$K$2:AU$2,FALSE)),0)</f>
        <v>0</v>
      </c>
      <c r="AV28" s="100">
        <f>IFERROR(IF(MATCH($H28,$K$2:AV$2,FALSE)+($J28/(Drivers!$G$12*Drivers!$O$16*30*2)/3)&lt;COLUMNS($K$2:AV$2),0,MATCH($H28,$K$2:AV$2,FALSE)),0)</f>
        <v>0</v>
      </c>
      <c r="AW28" s="100">
        <f>IFERROR(IF(MATCH($H28,$K$2:AW$2,FALSE)+($J28/(Drivers!$G$12*Drivers!$O$16*30*2)/3)&lt;COLUMNS($K$2:AW$2),0,MATCH($H28,$K$2:AW$2,FALSE)),0)</f>
        <v>0</v>
      </c>
      <c r="AX28" s="100">
        <f>IFERROR(IF(MATCH($H28,$K$2:AX$2,FALSE)+($J28/(Drivers!$G$12*Drivers!$O$16*30*2)/3)&lt;COLUMNS($K$2:AX$2),0,MATCH($H28,$K$2:AX$2,FALSE)),0)</f>
        <v>0</v>
      </c>
      <c r="AY28" s="100">
        <f>IFERROR(IF(MATCH($H28,$K$2:AY$2,FALSE)+($J28/(Drivers!$G$12*Drivers!$O$16*30*2)/3)&lt;COLUMNS($K$2:AY$2),0,MATCH($H28,$K$2:AY$2,FALSE)),0)</f>
        <v>0</v>
      </c>
      <c r="AZ28" s="100">
        <f>IFERROR(IF(MATCH($H28,$K$2:AZ$2,FALSE)+($J28/(Drivers!$G$12*Drivers!$O$16*30*2)/3)&lt;COLUMNS($K$2:AZ$2),0,MATCH($H28,$K$2:AZ$2,FALSE)),0)</f>
        <v>0</v>
      </c>
      <c r="BA28" s="100">
        <f>IFERROR(IF(MATCH($H28,$K$2:BA$2,FALSE)+($J28/(Drivers!$G$12*Drivers!$O$16*30*2)/3)&lt;COLUMNS($K$2:BA$2),0,MATCH($H28,$K$2:BA$2,FALSE)),0)</f>
        <v>0</v>
      </c>
      <c r="BB28" s="100">
        <f>IFERROR(IF(MATCH($H28,$K$2:BB$2,FALSE)+($J28/(Drivers!$G$12*Drivers!$O$16*30*2)/3)&lt;COLUMNS($K$2:BB$2),0,MATCH($H28,$K$2:BB$2,FALSE)),0)</f>
        <v>0</v>
      </c>
      <c r="BC28" s="100">
        <f>IFERROR(IF(MATCH($H28,$K$2:BC$2,FALSE)+($J28/(Drivers!$G$12*Drivers!$O$16*30*2)/3)&lt;COLUMNS($K$2:BC$2),0,MATCH($H28,$K$2:BC$2,FALSE)),0)</f>
        <v>0</v>
      </c>
      <c r="BD28" s="100">
        <f>IFERROR(IF(MATCH($H28,$K$2:BD$2,FALSE)+($J28/(Drivers!$G$12*Drivers!$O$16*30*2)/3)&lt;COLUMNS($K$2:BD$2),0,MATCH($H28,$K$2:BD$2,FALSE)),0)</f>
        <v>0</v>
      </c>
      <c r="BE28" s="100">
        <f>IFERROR(IF(MATCH($H28,$K$2:BE$2,FALSE)+($J28/(Drivers!$G$12*Drivers!$O$16*30*2)/3)&lt;COLUMNS($K$2:BE$2),0,MATCH($H28,$K$2:BE$2,FALSE)),0)</f>
        <v>0</v>
      </c>
      <c r="BF28" s="100">
        <f>IFERROR(IF(MATCH($H28,$K$2:BF$2,FALSE)+($J28/(Drivers!$G$12*Drivers!$O$16*30*2)/3)&lt;COLUMNS($K$2:BF$2),0,MATCH($H28,$K$2:BF$2,FALSE)),0)</f>
        <v>0</v>
      </c>
    </row>
    <row r="29" spans="5:58">
      <c r="E29" s="90"/>
      <c r="F29" s="90" t="s">
        <v>206</v>
      </c>
      <c r="G29" s="90"/>
      <c r="H29" s="90" t="str">
        <f>Drivers!D179&amp;" "&amp;Drivers!E179</f>
        <v>Q1 2020</v>
      </c>
      <c r="I29" s="107">
        <v>0</v>
      </c>
      <c r="J29" s="103"/>
      <c r="K29" s="100">
        <f>IFERROR(MATCH($H29,$K$2:K$2,FALSE),0)</f>
        <v>1</v>
      </c>
      <c r="L29" s="100">
        <f>IFERROR(MATCH($H29,$K$2:L$2,FALSE),0)</f>
        <v>1</v>
      </c>
      <c r="M29" s="100">
        <f>IFERROR(MATCH($H29,$K$2:M$2,FALSE),0)</f>
        <v>1</v>
      </c>
      <c r="N29" s="100">
        <f>IFERROR(MATCH($H29,$K$2:N$2,FALSE),0)</f>
        <v>1</v>
      </c>
      <c r="O29" s="100">
        <f>IFERROR(MATCH($H29,$K$2:O$2,FALSE),0)</f>
        <v>1</v>
      </c>
      <c r="P29" s="100">
        <f>IFERROR(MATCH($H29,$K$2:P$2,FALSE),0)</f>
        <v>1</v>
      </c>
      <c r="Q29" s="100">
        <f>IFERROR(MATCH($H29,$K$2:Q$2,FALSE),0)</f>
        <v>1</v>
      </c>
      <c r="R29" s="100">
        <f>IFERROR(MATCH($H29,$K$2:R$2,FALSE),0)</f>
        <v>1</v>
      </c>
      <c r="S29" s="100">
        <f>IFERROR(MATCH($H29,$K$2:S$2,FALSE),0)</f>
        <v>1</v>
      </c>
      <c r="T29" s="100">
        <f>IFERROR(MATCH($H29,$K$2:T$2,FALSE),0)</f>
        <v>1</v>
      </c>
      <c r="U29" s="100">
        <f>IFERROR(MATCH($H29,$K$2:U$2,FALSE),0)</f>
        <v>1</v>
      </c>
      <c r="V29" s="100">
        <f>IFERROR(MATCH($H29,$K$2:V$2,FALSE),0)</f>
        <v>1</v>
      </c>
      <c r="W29" s="100">
        <f>IFERROR(MATCH($H29,$K$2:W$2,FALSE),0)</f>
        <v>1</v>
      </c>
      <c r="X29" s="100">
        <f>IFERROR(MATCH($H29,$K$2:X$2,FALSE),0)</f>
        <v>1</v>
      </c>
      <c r="Y29" s="100">
        <f>IFERROR(MATCH($H29,$K$2:Y$2,FALSE),0)</f>
        <v>1</v>
      </c>
      <c r="Z29" s="100">
        <f>IFERROR(MATCH($H29,$K$2:Z$2,FALSE),0)</f>
        <v>1</v>
      </c>
      <c r="AA29" s="100">
        <f>IFERROR(MATCH($H29,$K$2:AA$2,FALSE),0)</f>
        <v>1</v>
      </c>
      <c r="AB29" s="100">
        <f>IFERROR(MATCH($H29,$K$2:AB$2,FALSE),0)</f>
        <v>1</v>
      </c>
      <c r="AC29" s="100">
        <f>IFERROR(MATCH($H29,$K$2:AC$2,FALSE),0)</f>
        <v>1</v>
      </c>
      <c r="AD29" s="100">
        <f>IFERROR(MATCH($H29,$K$2:AD$2,FALSE),0)</f>
        <v>1</v>
      </c>
      <c r="AE29" s="100">
        <f>IFERROR(MATCH($H29,$K$2:AE$2,FALSE),0)</f>
        <v>1</v>
      </c>
      <c r="AF29" s="100">
        <f>IFERROR(MATCH($H29,$K$2:AF$2,FALSE),0)</f>
        <v>1</v>
      </c>
      <c r="AG29" s="100">
        <f>IFERROR(MATCH($H29,$K$2:AG$2,FALSE),0)</f>
        <v>1</v>
      </c>
      <c r="AH29" s="100">
        <f>IFERROR(MATCH($H29,$K$2:AH$2,FALSE),0)</f>
        <v>1</v>
      </c>
      <c r="AI29" s="100">
        <f>IFERROR(MATCH($H29,$K$2:AI$2,FALSE),0)</f>
        <v>1</v>
      </c>
      <c r="AJ29" s="100">
        <f>IFERROR(MATCH($H29,$K$2:AJ$2,FALSE),0)</f>
        <v>1</v>
      </c>
      <c r="AK29" s="100">
        <f>IFERROR(MATCH($H29,$K$2:AK$2,FALSE),0)</f>
        <v>1</v>
      </c>
      <c r="AL29" s="100">
        <f>IFERROR(MATCH($H29,$K$2:AL$2,FALSE),0)</f>
        <v>1</v>
      </c>
      <c r="AM29" s="100">
        <f>IFERROR(MATCH($H29,$K$2:AM$2,FALSE),0)</f>
        <v>1</v>
      </c>
      <c r="AN29" s="100">
        <f>IFERROR(MATCH($H29,$K$2:AN$2,FALSE),0)</f>
        <v>1</v>
      </c>
      <c r="AO29" s="100">
        <f>IFERROR(MATCH($H29,$K$2:AO$2,FALSE),0)</f>
        <v>1</v>
      </c>
      <c r="AP29" s="100">
        <f>IFERROR(MATCH($H29,$K$2:AP$2,FALSE),0)</f>
        <v>1</v>
      </c>
      <c r="AQ29" s="100">
        <f>IFERROR(MATCH($H29,$K$2:AQ$2,FALSE),0)</f>
        <v>1</v>
      </c>
      <c r="AR29" s="100">
        <f>IFERROR(MATCH($H29,$K$2:AR$2,FALSE),0)</f>
        <v>1</v>
      </c>
      <c r="AS29" s="100">
        <f>IFERROR(MATCH($H29,$K$2:AS$2,FALSE),0)</f>
        <v>1</v>
      </c>
      <c r="AT29" s="100">
        <f>IFERROR(MATCH($H29,$K$2:AT$2,FALSE),0)</f>
        <v>1</v>
      </c>
      <c r="AU29" s="100">
        <f>IFERROR(MATCH($H29,$K$2:AU$2,FALSE),0)</f>
        <v>1</v>
      </c>
      <c r="AV29" s="100">
        <f>IFERROR(MATCH($H29,$K$2:AV$2,FALSE),0)</f>
        <v>1</v>
      </c>
      <c r="AW29" s="100">
        <f>IFERROR(MATCH($H29,$K$2:AW$2,FALSE),0)</f>
        <v>1</v>
      </c>
      <c r="AX29" s="100">
        <f>IFERROR(MATCH($H29,$K$2:AX$2,FALSE),0)</f>
        <v>1</v>
      </c>
      <c r="AY29" s="100">
        <f>IFERROR(MATCH($H29,$K$2:AY$2,FALSE),0)</f>
        <v>1</v>
      </c>
      <c r="AZ29" s="100">
        <f>IFERROR(MATCH($H29,$K$2:AZ$2,FALSE),0)</f>
        <v>1</v>
      </c>
      <c r="BA29" s="100">
        <f>IFERROR(MATCH($H29,$K$2:BA$2,FALSE),0)</f>
        <v>1</v>
      </c>
      <c r="BB29" s="100">
        <f>IFERROR(MATCH($H29,$K$2:BB$2,FALSE),0)</f>
        <v>1</v>
      </c>
      <c r="BC29" s="100">
        <f>IFERROR(MATCH($H29,$K$2:BC$2,FALSE),0)</f>
        <v>1</v>
      </c>
      <c r="BD29" s="100">
        <f>IFERROR(MATCH($H29,$K$2:BD$2,FALSE),0)</f>
        <v>1</v>
      </c>
      <c r="BE29" s="100">
        <f>IFERROR(MATCH($H29,$K$2:BE$2,FALSE),0)</f>
        <v>1</v>
      </c>
      <c r="BF29" s="100">
        <f>IFERROR(MATCH($H29,$K$2:BF$2,FALSE),0)</f>
        <v>1</v>
      </c>
    </row>
    <row r="30" spans="5:58">
      <c r="E30" s="90"/>
      <c r="F30" s="90" t="s">
        <v>153</v>
      </c>
      <c r="G30" s="90" t="s">
        <v>151</v>
      </c>
      <c r="H30" s="90" t="str">
        <f>Drivers!$D$181&amp;" "&amp;Drivers!$E$181</f>
        <v>Q1 2020</v>
      </c>
      <c r="I30" s="107">
        <v>0</v>
      </c>
      <c r="J30" s="103"/>
      <c r="K30" s="100">
        <f>IFERROR(MATCH($H30,$K$2:K$2,FALSE),0)</f>
        <v>1</v>
      </c>
      <c r="L30" s="100">
        <f>IFERROR(MATCH($H30,$K$2:L$2,FALSE),0)</f>
        <v>1</v>
      </c>
      <c r="M30" s="100">
        <f>IFERROR(MATCH($H30,$K$2:M$2,FALSE),0)</f>
        <v>1</v>
      </c>
      <c r="N30" s="100">
        <f>IFERROR(MATCH($H30,$K$2:N$2,FALSE),0)</f>
        <v>1</v>
      </c>
      <c r="O30" s="100">
        <f>IFERROR(MATCH($H30,$K$2:O$2,FALSE),0)</f>
        <v>1</v>
      </c>
      <c r="P30" s="100">
        <f>IFERROR(MATCH($H30,$K$2:P$2,FALSE),0)</f>
        <v>1</v>
      </c>
      <c r="Q30" s="100">
        <f>IFERROR(MATCH($H30,$K$2:Q$2,FALSE),0)</f>
        <v>1</v>
      </c>
      <c r="R30" s="100">
        <f>IFERROR(MATCH($H30,$K$2:R$2,FALSE),0)</f>
        <v>1</v>
      </c>
      <c r="S30" s="100">
        <f>IFERROR(MATCH($H30,$K$2:S$2,FALSE),0)</f>
        <v>1</v>
      </c>
      <c r="T30" s="100">
        <f>IFERROR(MATCH($H30,$K$2:T$2,FALSE),0)</f>
        <v>1</v>
      </c>
      <c r="U30" s="100">
        <f>IFERROR(MATCH($H30,$K$2:U$2,FALSE),0)</f>
        <v>1</v>
      </c>
      <c r="V30" s="100">
        <f>IFERROR(MATCH($H30,$K$2:V$2,FALSE),0)</f>
        <v>1</v>
      </c>
      <c r="W30" s="100">
        <f>IFERROR(MATCH($H30,$K$2:W$2,FALSE),0)</f>
        <v>1</v>
      </c>
      <c r="X30" s="100">
        <f>IFERROR(MATCH($H30,$K$2:X$2,FALSE),0)</f>
        <v>1</v>
      </c>
      <c r="Y30" s="100">
        <f>IFERROR(MATCH($H30,$K$2:Y$2,FALSE),0)</f>
        <v>1</v>
      </c>
      <c r="Z30" s="100">
        <f>IFERROR(MATCH($H30,$K$2:Z$2,FALSE),0)</f>
        <v>1</v>
      </c>
      <c r="AA30" s="100">
        <f>IFERROR(MATCH($H30,$K$2:AA$2,FALSE),0)</f>
        <v>1</v>
      </c>
      <c r="AB30" s="100">
        <f>IFERROR(MATCH($H30,$K$2:AB$2,FALSE),0)</f>
        <v>1</v>
      </c>
      <c r="AC30" s="100">
        <f>IFERROR(MATCH($H30,$K$2:AC$2,FALSE),0)</f>
        <v>1</v>
      </c>
      <c r="AD30" s="100">
        <f>IFERROR(MATCH($H30,$K$2:AD$2,FALSE),0)</f>
        <v>1</v>
      </c>
      <c r="AE30" s="100">
        <f>IFERROR(MATCH($H30,$K$2:AE$2,FALSE),0)</f>
        <v>1</v>
      </c>
      <c r="AF30" s="100">
        <f>IFERROR(MATCH($H30,$K$2:AF$2,FALSE),0)</f>
        <v>1</v>
      </c>
      <c r="AG30" s="100">
        <f>IFERROR(MATCH($H30,$K$2:AG$2,FALSE),0)</f>
        <v>1</v>
      </c>
      <c r="AH30" s="100">
        <f>IFERROR(MATCH($H30,$K$2:AH$2,FALSE),0)</f>
        <v>1</v>
      </c>
      <c r="AI30" s="100">
        <f>IFERROR(MATCH($H30,$K$2:AI$2,FALSE),0)</f>
        <v>1</v>
      </c>
      <c r="AJ30" s="100">
        <f>IFERROR(MATCH($H30,$K$2:AJ$2,FALSE),0)</f>
        <v>1</v>
      </c>
      <c r="AK30" s="100">
        <f>IFERROR(MATCH($H30,$K$2:AK$2,FALSE),0)</f>
        <v>1</v>
      </c>
      <c r="AL30" s="100">
        <f>IFERROR(MATCH($H30,$K$2:AL$2,FALSE),0)</f>
        <v>1</v>
      </c>
      <c r="AM30" s="100">
        <f>IFERROR(MATCH($H30,$K$2:AM$2,FALSE),0)</f>
        <v>1</v>
      </c>
      <c r="AN30" s="100">
        <f>IFERROR(MATCH($H30,$K$2:AN$2,FALSE),0)</f>
        <v>1</v>
      </c>
      <c r="AO30" s="100">
        <f>IFERROR(MATCH($H30,$K$2:AO$2,FALSE),0)</f>
        <v>1</v>
      </c>
      <c r="AP30" s="100">
        <f>IFERROR(MATCH($H30,$K$2:AP$2,FALSE),0)</f>
        <v>1</v>
      </c>
      <c r="AQ30" s="100">
        <f>IFERROR(MATCH($H30,$K$2:AQ$2,FALSE),0)</f>
        <v>1</v>
      </c>
      <c r="AR30" s="100">
        <f>IFERROR(MATCH($H30,$K$2:AR$2,FALSE),0)</f>
        <v>1</v>
      </c>
      <c r="AS30" s="100">
        <f>IFERROR(MATCH($H30,$K$2:AS$2,FALSE),0)</f>
        <v>1</v>
      </c>
      <c r="AT30" s="100">
        <f>IFERROR(MATCH($H30,$K$2:AT$2,FALSE),0)</f>
        <v>1</v>
      </c>
      <c r="AU30" s="100">
        <f>IFERROR(MATCH($H30,$K$2:AU$2,FALSE),0)</f>
        <v>1</v>
      </c>
      <c r="AV30" s="100">
        <f>IFERROR(MATCH($H30,$K$2:AV$2,FALSE),0)</f>
        <v>1</v>
      </c>
      <c r="AW30" s="100">
        <f>IFERROR(MATCH($H30,$K$2:AW$2,FALSE),0)</f>
        <v>1</v>
      </c>
      <c r="AX30" s="100">
        <f>IFERROR(MATCH($H30,$K$2:AX$2,FALSE),0)</f>
        <v>1</v>
      </c>
      <c r="AY30" s="100">
        <f>IFERROR(MATCH($H30,$K$2:AY$2,FALSE),0)</f>
        <v>1</v>
      </c>
      <c r="AZ30" s="100">
        <f>IFERROR(MATCH($H30,$K$2:AZ$2,FALSE),0)</f>
        <v>1</v>
      </c>
      <c r="BA30" s="100">
        <f>IFERROR(MATCH($H30,$K$2:BA$2,FALSE),0)</f>
        <v>1</v>
      </c>
      <c r="BB30" s="100">
        <f>IFERROR(MATCH($H30,$K$2:BB$2,FALSE),0)</f>
        <v>1</v>
      </c>
      <c r="BC30" s="100">
        <f>IFERROR(MATCH($H30,$K$2:BC$2,FALSE),0)</f>
        <v>1</v>
      </c>
      <c r="BD30" s="100">
        <f>IFERROR(MATCH($H30,$K$2:BD$2,FALSE),0)</f>
        <v>1</v>
      </c>
      <c r="BE30" s="100">
        <f>IFERROR(MATCH($H30,$K$2:BE$2,FALSE),0)</f>
        <v>1</v>
      </c>
      <c r="BF30" s="100">
        <f>IFERROR(MATCH($H30,$K$2:BF$2,FALSE),0)</f>
        <v>1</v>
      </c>
    </row>
    <row r="31" spans="5:58">
      <c r="E31" s="90"/>
      <c r="F31" s="90"/>
      <c r="G31" s="90" t="s">
        <v>152</v>
      </c>
      <c r="H31" s="90" t="str">
        <f>Drivers!$D$182&amp;" "&amp;Drivers!$E$182</f>
        <v>Q1 2020</v>
      </c>
      <c r="I31" s="107">
        <v>0</v>
      </c>
      <c r="J31" s="103"/>
      <c r="K31" s="100">
        <f>IFERROR(MATCH($H31,$K$2:K$2,FALSE),0)</f>
        <v>1</v>
      </c>
      <c r="L31" s="100">
        <f>IFERROR(MATCH($H31,$K$2:L$2,FALSE),0)</f>
        <v>1</v>
      </c>
      <c r="M31" s="100">
        <f>IFERROR(MATCH($H31,$K$2:M$2,FALSE),0)</f>
        <v>1</v>
      </c>
      <c r="N31" s="100">
        <f>IFERROR(MATCH($H31,$K$2:N$2,FALSE),0)</f>
        <v>1</v>
      </c>
      <c r="O31" s="100">
        <f>IFERROR(MATCH($H31,$K$2:O$2,FALSE),0)</f>
        <v>1</v>
      </c>
      <c r="P31" s="100">
        <f>IFERROR(MATCH($H31,$K$2:P$2,FALSE),0)</f>
        <v>1</v>
      </c>
      <c r="Q31" s="100">
        <f>IFERROR(MATCH($H31,$K$2:Q$2,FALSE),0)</f>
        <v>1</v>
      </c>
      <c r="R31" s="100">
        <f>IFERROR(MATCH($H31,$K$2:R$2,FALSE),0)</f>
        <v>1</v>
      </c>
      <c r="S31" s="100">
        <f>IFERROR(MATCH($H31,$K$2:S$2,FALSE),0)</f>
        <v>1</v>
      </c>
      <c r="T31" s="100">
        <f>IFERROR(MATCH($H31,$K$2:T$2,FALSE),0)</f>
        <v>1</v>
      </c>
      <c r="U31" s="100">
        <f>IFERROR(MATCH($H31,$K$2:U$2,FALSE),0)</f>
        <v>1</v>
      </c>
      <c r="V31" s="100">
        <f>IFERROR(MATCH($H31,$K$2:V$2,FALSE),0)</f>
        <v>1</v>
      </c>
      <c r="W31" s="100">
        <f>IFERROR(MATCH($H31,$K$2:W$2,FALSE),0)</f>
        <v>1</v>
      </c>
      <c r="X31" s="100">
        <f>IFERROR(MATCH($H31,$K$2:X$2,FALSE),0)</f>
        <v>1</v>
      </c>
      <c r="Y31" s="100">
        <f>IFERROR(MATCH($H31,$K$2:Y$2,FALSE),0)</f>
        <v>1</v>
      </c>
      <c r="Z31" s="100">
        <f>IFERROR(MATCH($H31,$K$2:Z$2,FALSE),0)</f>
        <v>1</v>
      </c>
      <c r="AA31" s="100">
        <f>IFERROR(MATCH($H31,$K$2:AA$2,FALSE),0)</f>
        <v>1</v>
      </c>
      <c r="AB31" s="100">
        <f>IFERROR(MATCH($H31,$K$2:AB$2,FALSE),0)</f>
        <v>1</v>
      </c>
      <c r="AC31" s="100">
        <f>IFERROR(MATCH($H31,$K$2:AC$2,FALSE),0)</f>
        <v>1</v>
      </c>
      <c r="AD31" s="100">
        <f>IFERROR(MATCH($H31,$K$2:AD$2,FALSE),0)</f>
        <v>1</v>
      </c>
      <c r="AE31" s="100">
        <f>IFERROR(MATCH($H31,$K$2:AE$2,FALSE),0)</f>
        <v>1</v>
      </c>
      <c r="AF31" s="100">
        <f>IFERROR(MATCH($H31,$K$2:AF$2,FALSE),0)</f>
        <v>1</v>
      </c>
      <c r="AG31" s="100">
        <f>IFERROR(MATCH($H31,$K$2:AG$2,FALSE),0)</f>
        <v>1</v>
      </c>
      <c r="AH31" s="100">
        <f>IFERROR(MATCH($H31,$K$2:AH$2,FALSE),0)</f>
        <v>1</v>
      </c>
      <c r="AI31" s="100">
        <f>IFERROR(MATCH($H31,$K$2:AI$2,FALSE),0)</f>
        <v>1</v>
      </c>
      <c r="AJ31" s="100">
        <f>IFERROR(MATCH($H31,$K$2:AJ$2,FALSE),0)</f>
        <v>1</v>
      </c>
      <c r="AK31" s="100">
        <f>IFERROR(MATCH($H31,$K$2:AK$2,FALSE),0)</f>
        <v>1</v>
      </c>
      <c r="AL31" s="100">
        <f>IFERROR(MATCH($H31,$K$2:AL$2,FALSE),0)</f>
        <v>1</v>
      </c>
      <c r="AM31" s="100">
        <f>IFERROR(MATCH($H31,$K$2:AM$2,FALSE),0)</f>
        <v>1</v>
      </c>
      <c r="AN31" s="100">
        <f>IFERROR(MATCH($H31,$K$2:AN$2,FALSE),0)</f>
        <v>1</v>
      </c>
      <c r="AO31" s="100">
        <f>IFERROR(MATCH($H31,$K$2:AO$2,FALSE),0)</f>
        <v>1</v>
      </c>
      <c r="AP31" s="100">
        <f>IFERROR(MATCH($H31,$K$2:AP$2,FALSE),0)</f>
        <v>1</v>
      </c>
      <c r="AQ31" s="100">
        <f>IFERROR(MATCH($H31,$K$2:AQ$2,FALSE),0)</f>
        <v>1</v>
      </c>
      <c r="AR31" s="100">
        <f>IFERROR(MATCH($H31,$K$2:AR$2,FALSE),0)</f>
        <v>1</v>
      </c>
      <c r="AS31" s="100">
        <f>IFERROR(MATCH($H31,$K$2:AS$2,FALSE),0)</f>
        <v>1</v>
      </c>
      <c r="AT31" s="100">
        <f>IFERROR(MATCH($H31,$K$2:AT$2,FALSE),0)</f>
        <v>1</v>
      </c>
      <c r="AU31" s="100">
        <f>IFERROR(MATCH($H31,$K$2:AU$2,FALSE),0)</f>
        <v>1</v>
      </c>
      <c r="AV31" s="100">
        <f>IFERROR(MATCH($H31,$K$2:AV$2,FALSE),0)</f>
        <v>1</v>
      </c>
      <c r="AW31" s="100">
        <f>IFERROR(MATCH($H31,$K$2:AW$2,FALSE),0)</f>
        <v>1</v>
      </c>
      <c r="AX31" s="100">
        <f>IFERROR(MATCH($H31,$K$2:AX$2,FALSE),0)</f>
        <v>1</v>
      </c>
      <c r="AY31" s="100">
        <f>IFERROR(MATCH($H31,$K$2:AY$2,FALSE),0)</f>
        <v>1</v>
      </c>
      <c r="AZ31" s="100">
        <f>IFERROR(MATCH($H31,$K$2:AZ$2,FALSE),0)</f>
        <v>1</v>
      </c>
      <c r="BA31" s="100">
        <f>IFERROR(MATCH($H31,$K$2:BA$2,FALSE),0)</f>
        <v>1</v>
      </c>
      <c r="BB31" s="100">
        <f>IFERROR(MATCH($H31,$K$2:BB$2,FALSE),0)</f>
        <v>1</v>
      </c>
      <c r="BC31" s="100">
        <f>IFERROR(MATCH($H31,$K$2:BC$2,FALSE),0)</f>
        <v>1</v>
      </c>
      <c r="BD31" s="100">
        <f>IFERROR(MATCH($H31,$K$2:BD$2,FALSE),0)</f>
        <v>1</v>
      </c>
      <c r="BE31" s="100">
        <f>IFERROR(MATCH($H31,$K$2:BE$2,FALSE),0)</f>
        <v>1</v>
      </c>
      <c r="BF31" s="100">
        <f>IFERROR(MATCH($H31,$K$2:BF$2,FALSE),0)</f>
        <v>1</v>
      </c>
    </row>
    <row r="32" spans="5:58">
      <c r="I32" s="109"/>
    </row>
    <row r="34" spans="2:58">
      <c r="D34" s="8" t="s">
        <v>216</v>
      </c>
      <c r="E34" s="8"/>
      <c r="F34" s="8"/>
      <c r="G34" s="8"/>
      <c r="I34" s="109"/>
    </row>
    <row r="35" spans="2:58">
      <c r="B35" s="87" t="s">
        <v>154</v>
      </c>
      <c r="D35" s="53" t="s">
        <v>80</v>
      </c>
      <c r="E35" s="53"/>
      <c r="F35" s="53" t="s">
        <v>147</v>
      </c>
      <c r="G35" s="53"/>
      <c r="H35" s="53" t="str">
        <f>Drivers!$D$229&amp;" "&amp;Drivers!$E$229</f>
        <v>Q1 2020</v>
      </c>
      <c r="I35" s="108"/>
      <c r="J35" s="103">
        <f>Drivers!$G$15*Drivers!$Q$16+Drivers!$G$16*Drivers!$Q$16</f>
        <v>0</v>
      </c>
      <c r="K35" s="100">
        <f>IFERROR(IF(MATCH($H35,$K$2:K$2,FALSE)+Drivers!$Q$18/3&lt;COLUMNS($K$2:K$2),0,MATCH($H35,$K$2:K$2,FALSE)),0)</f>
        <v>1</v>
      </c>
      <c r="L35" s="100">
        <f>IFERROR(IF(MATCH($H35,$K$2:L$2,FALSE)+Drivers!$Q$18/3&lt;COLUMNS($K$2:L$2),0,MATCH($H35,$K$2:L$2,FALSE)),0)</f>
        <v>0</v>
      </c>
      <c r="M35" s="100">
        <f>IFERROR(IF(MATCH($H35,$K$2:M$2,FALSE)+Drivers!$Q$18/3&lt;COLUMNS($K$2:M$2),0,MATCH($H35,$K$2:M$2,FALSE)),0)</f>
        <v>0</v>
      </c>
      <c r="N35" s="100">
        <f>IFERROR(IF(MATCH($H35,$K$2:N$2,FALSE)+Drivers!$Q$18/3&lt;COLUMNS($K$2:N$2),0,MATCH($H35,$K$2:N$2,FALSE)),0)</f>
        <v>0</v>
      </c>
      <c r="O35" s="100">
        <f>IFERROR(IF(MATCH($H35,$K$2:O$2,FALSE)+Drivers!$Q$18/3&lt;COLUMNS($K$2:O$2),0,MATCH($H35,$K$2:O$2,FALSE)),0)</f>
        <v>0</v>
      </c>
      <c r="P35" s="100">
        <f>IFERROR(IF(MATCH($H35,$K$2:P$2,FALSE)+Drivers!$Q$18/3&lt;COLUMNS($K$2:P$2),0,MATCH($H35,$K$2:P$2,FALSE)),0)</f>
        <v>0</v>
      </c>
      <c r="Q35" s="100">
        <f>IFERROR(IF(MATCH($H35,$K$2:Q$2,FALSE)+Drivers!$Q$18/3&lt;COLUMNS($K$2:Q$2),0,MATCH($H35,$K$2:Q$2,FALSE)),0)</f>
        <v>0</v>
      </c>
      <c r="R35" s="100">
        <f>IFERROR(IF(MATCH($H35,$K$2:R$2,FALSE)+Drivers!$Q$18/3&lt;COLUMNS($K$2:R$2),0,MATCH($H35,$K$2:R$2,FALSE)),0)</f>
        <v>0</v>
      </c>
      <c r="S35" s="100">
        <f>IFERROR(IF(MATCH($H35,$K$2:S$2,FALSE)+Drivers!$Q$18/3&lt;COLUMNS($K$2:S$2),0,MATCH($H35,$K$2:S$2,FALSE)),0)</f>
        <v>0</v>
      </c>
      <c r="T35" s="100">
        <f>IFERROR(IF(MATCH($H35,$K$2:T$2,FALSE)+Drivers!$Q$18/3&lt;COLUMNS($K$2:T$2),0,MATCH($H35,$K$2:T$2,FALSE)),0)</f>
        <v>0</v>
      </c>
      <c r="U35" s="100">
        <f>IFERROR(IF(MATCH($H35,$K$2:U$2,FALSE)+Drivers!$Q$18/3&lt;COLUMNS($K$2:U$2),0,MATCH($H35,$K$2:U$2,FALSE)),0)</f>
        <v>0</v>
      </c>
      <c r="V35" s="100">
        <f>IFERROR(IF(MATCH($H35,$K$2:V$2,FALSE)+Drivers!$Q$18/3&lt;COLUMNS($K$2:V$2),0,MATCH($H35,$K$2:V$2,FALSE)),0)</f>
        <v>0</v>
      </c>
      <c r="W35" s="100">
        <f>IFERROR(IF(MATCH($H35,$K$2:W$2,FALSE)+Drivers!$Q$18/3&lt;COLUMNS($K$2:W$2),0,MATCH($H35,$K$2:W$2,FALSE)),0)</f>
        <v>0</v>
      </c>
      <c r="X35" s="100">
        <f>IFERROR(IF(MATCH($H35,$K$2:X$2,FALSE)+Drivers!$Q$18/3&lt;COLUMNS($K$2:X$2),0,MATCH($H35,$K$2:X$2,FALSE)),0)</f>
        <v>0</v>
      </c>
      <c r="Y35" s="100">
        <f>IFERROR(IF(MATCH($H35,$K$2:Y$2,FALSE)+Drivers!$Q$18/3&lt;COLUMNS($K$2:Y$2),0,MATCH($H35,$K$2:Y$2,FALSE)),0)</f>
        <v>0</v>
      </c>
      <c r="Z35" s="100">
        <f>IFERROR(IF(MATCH($H35,$K$2:Z$2,FALSE)+Drivers!$Q$18/3&lt;COLUMNS($K$2:Z$2),0,MATCH($H35,$K$2:Z$2,FALSE)),0)</f>
        <v>0</v>
      </c>
      <c r="AA35" s="100">
        <f>IFERROR(IF(MATCH($H35,$K$2:AA$2,FALSE)+Drivers!$Q$18/3&lt;COLUMNS($K$2:AA$2),0,MATCH($H35,$K$2:AA$2,FALSE)),0)</f>
        <v>0</v>
      </c>
      <c r="AB35" s="100">
        <f>IFERROR(IF(MATCH($H35,$K$2:AB$2,FALSE)+Drivers!$Q$18/3&lt;COLUMNS($K$2:AB$2),0,MATCH($H35,$K$2:AB$2,FALSE)),0)</f>
        <v>0</v>
      </c>
      <c r="AC35" s="100">
        <f>IFERROR(IF(MATCH($H35,$K$2:AC$2,FALSE)+Drivers!$Q$18/3&lt;COLUMNS($K$2:AC$2),0,MATCH($H35,$K$2:AC$2,FALSE)),0)</f>
        <v>0</v>
      </c>
      <c r="AD35" s="100">
        <f>IFERROR(IF(MATCH($H35,$K$2:AD$2,FALSE)+Drivers!$Q$18/3&lt;COLUMNS($K$2:AD$2),0,MATCH($H35,$K$2:AD$2,FALSE)),0)</f>
        <v>0</v>
      </c>
      <c r="AE35" s="100">
        <f>IFERROR(IF(MATCH($H35,$K$2:AE$2,FALSE)+Drivers!$Q$18/3&lt;COLUMNS($K$2:AE$2),0,MATCH($H35,$K$2:AE$2,FALSE)),0)</f>
        <v>0</v>
      </c>
      <c r="AF35" s="100">
        <f>IFERROR(IF(MATCH($H35,$K$2:AF$2,FALSE)+Drivers!$Q$18/3&lt;COLUMNS($K$2:AF$2),0,MATCH($H35,$K$2:AF$2,FALSE)),0)</f>
        <v>0</v>
      </c>
      <c r="AG35" s="100">
        <f>IFERROR(IF(MATCH($H35,$K$2:AG$2,FALSE)+Drivers!$Q$18/3&lt;COLUMNS($K$2:AG$2),0,MATCH($H35,$K$2:AG$2,FALSE)),0)</f>
        <v>0</v>
      </c>
      <c r="AH35" s="100">
        <f>IFERROR(IF(MATCH($H35,$K$2:AH$2,FALSE)+Drivers!$Q$18/3&lt;COLUMNS($K$2:AH$2),0,MATCH($H35,$K$2:AH$2,FALSE)),0)</f>
        <v>0</v>
      </c>
      <c r="AI35" s="100">
        <f>IFERROR(IF(MATCH($H35,$K$2:AI$2,FALSE)+Drivers!$Q$18/3&lt;COLUMNS($K$2:AI$2),0,MATCH($H35,$K$2:AI$2,FALSE)),0)</f>
        <v>0</v>
      </c>
      <c r="AJ35" s="100">
        <f>IFERROR(IF(MATCH($H35,$K$2:AJ$2,FALSE)+Drivers!$Q$18/3&lt;COLUMNS($K$2:AJ$2),0,MATCH($H35,$K$2:AJ$2,FALSE)),0)</f>
        <v>0</v>
      </c>
      <c r="AK35" s="100">
        <f>IFERROR(IF(MATCH($H35,$K$2:AK$2,FALSE)+Drivers!$Q$18/3&lt;COLUMNS($K$2:AK$2),0,MATCH($H35,$K$2:AK$2,FALSE)),0)</f>
        <v>0</v>
      </c>
      <c r="AL35" s="100">
        <f>IFERROR(IF(MATCH($H35,$K$2:AL$2,FALSE)+Drivers!$Q$18/3&lt;COLUMNS($K$2:AL$2),0,MATCH($H35,$K$2:AL$2,FALSE)),0)</f>
        <v>0</v>
      </c>
      <c r="AM35" s="100">
        <f>IFERROR(IF(MATCH($H35,$K$2:AM$2,FALSE)+Drivers!$Q$18/3&lt;COLUMNS($K$2:AM$2),0,MATCH($H35,$K$2:AM$2,FALSE)),0)</f>
        <v>0</v>
      </c>
      <c r="AN35" s="100">
        <f>IFERROR(IF(MATCH($H35,$K$2:AN$2,FALSE)+Drivers!$Q$18/3&lt;COLUMNS($K$2:AN$2),0,MATCH($H35,$K$2:AN$2,FALSE)),0)</f>
        <v>0</v>
      </c>
      <c r="AO35" s="100">
        <f>IFERROR(IF(MATCH($H35,$K$2:AO$2,FALSE)+Drivers!$Q$18/3&lt;COLUMNS($K$2:AO$2),0,MATCH($H35,$K$2:AO$2,FALSE)),0)</f>
        <v>0</v>
      </c>
      <c r="AP35" s="100">
        <f>IFERROR(IF(MATCH($H35,$K$2:AP$2,FALSE)+Drivers!$Q$18/3&lt;COLUMNS($K$2:AP$2),0,MATCH($H35,$K$2:AP$2,FALSE)),0)</f>
        <v>0</v>
      </c>
      <c r="AQ35" s="100">
        <f>IFERROR(IF(MATCH($H35,$K$2:AQ$2,FALSE)+Drivers!$Q$18/3&lt;COLUMNS($K$2:AQ$2),0,MATCH($H35,$K$2:AQ$2,FALSE)),0)</f>
        <v>0</v>
      </c>
      <c r="AR35" s="100">
        <f>IFERROR(IF(MATCH($H35,$K$2:AR$2,FALSE)+Drivers!$Q$18/3&lt;COLUMNS($K$2:AR$2),0,MATCH($H35,$K$2:AR$2,FALSE)),0)</f>
        <v>0</v>
      </c>
      <c r="AS35" s="100">
        <f>IFERROR(IF(MATCH($H35,$K$2:AS$2,FALSE)+Drivers!$Q$18/3&lt;COLUMNS($K$2:AS$2),0,MATCH($H35,$K$2:AS$2,FALSE)),0)</f>
        <v>0</v>
      </c>
      <c r="AT35" s="100">
        <f>IFERROR(IF(MATCH($H35,$K$2:AT$2,FALSE)+Drivers!$Q$18/3&lt;COLUMNS($K$2:AT$2),0,MATCH($H35,$K$2:AT$2,FALSE)),0)</f>
        <v>0</v>
      </c>
      <c r="AU35" s="100">
        <f>IFERROR(IF(MATCH($H35,$K$2:AU$2,FALSE)+Drivers!$Q$18/3&lt;COLUMNS($K$2:AU$2),0,MATCH($H35,$K$2:AU$2,FALSE)),0)</f>
        <v>0</v>
      </c>
      <c r="AV35" s="100">
        <f>IFERROR(IF(MATCH($H35,$K$2:AV$2,FALSE)+Drivers!$Q$18/3&lt;COLUMNS($K$2:AV$2),0,MATCH($H35,$K$2:AV$2,FALSE)),0)</f>
        <v>0</v>
      </c>
      <c r="AW35" s="100">
        <f>IFERROR(IF(MATCH($H35,$K$2:AW$2,FALSE)+Drivers!$Q$18/3&lt;COLUMNS($K$2:AW$2),0,MATCH($H35,$K$2:AW$2,FALSE)),0)</f>
        <v>0</v>
      </c>
      <c r="AX35" s="100">
        <f>IFERROR(IF(MATCH($H35,$K$2:AX$2,FALSE)+Drivers!$Q$18/3&lt;COLUMNS($K$2:AX$2),0,MATCH($H35,$K$2:AX$2,FALSE)),0)</f>
        <v>0</v>
      </c>
      <c r="AY35" s="100">
        <f>IFERROR(IF(MATCH($H35,$K$2:AY$2,FALSE)+Drivers!$Q$18/3&lt;COLUMNS($K$2:AY$2),0,MATCH($H35,$K$2:AY$2,FALSE)),0)</f>
        <v>0</v>
      </c>
      <c r="AZ35" s="100">
        <f>IFERROR(IF(MATCH($H35,$K$2:AZ$2,FALSE)+Drivers!$Q$18/3&lt;COLUMNS($K$2:AZ$2),0,MATCH($H35,$K$2:AZ$2,FALSE)),0)</f>
        <v>0</v>
      </c>
      <c r="BA35" s="100">
        <f>IFERROR(IF(MATCH($H35,$K$2:BA$2,FALSE)+Drivers!$Q$18/3&lt;COLUMNS($K$2:BA$2),0,MATCH($H35,$K$2:BA$2,FALSE)),0)</f>
        <v>0</v>
      </c>
      <c r="BB35" s="100">
        <f>IFERROR(IF(MATCH($H35,$K$2:BB$2,FALSE)+Drivers!$Q$18/3&lt;COLUMNS($K$2:BB$2),0,MATCH($H35,$K$2:BB$2,FALSE)),0)</f>
        <v>0</v>
      </c>
      <c r="BC35" s="100">
        <f>IFERROR(IF(MATCH($H35,$K$2:BC$2,FALSE)+Drivers!$Q$18/3&lt;COLUMNS($K$2:BC$2),0,MATCH($H35,$K$2:BC$2,FALSE)),0)</f>
        <v>0</v>
      </c>
      <c r="BD35" s="100">
        <f>IFERROR(IF(MATCH($H35,$K$2:BD$2,FALSE)+Drivers!$Q$18/3&lt;COLUMNS($K$2:BD$2),0,MATCH($H35,$K$2:BD$2,FALSE)),0)</f>
        <v>0</v>
      </c>
      <c r="BE35" s="100">
        <f>IFERROR(IF(MATCH($H35,$K$2:BE$2,FALSE)+Drivers!$Q$18/3&lt;COLUMNS($K$2:BE$2),0,MATCH($H35,$K$2:BE$2,FALSE)),0)</f>
        <v>0</v>
      </c>
      <c r="BF35" s="100">
        <f>IFERROR(IF(MATCH($H35,$K$2:BF$2,FALSE)+Drivers!$Q$18/3&lt;COLUMNS($K$2:BF$2),0,MATCH($H35,$K$2:BF$2,FALSE)),0)</f>
        <v>0</v>
      </c>
    </row>
    <row r="36" spans="2:58" ht="5" customHeight="1"/>
    <row r="37" spans="2:58">
      <c r="E37" s="104" t="s">
        <v>131</v>
      </c>
      <c r="F37" s="71" t="s">
        <v>148</v>
      </c>
      <c r="G37" s="71" t="s">
        <v>151</v>
      </c>
      <c r="H37" s="71" t="str">
        <f>Drivers!$D$237&amp;" "&amp;Drivers!$E$237</f>
        <v>Q1 2020</v>
      </c>
      <c r="I37" s="110">
        <f>I$15</f>
        <v>0</v>
      </c>
      <c r="J37" s="103">
        <f>Drivers!$G$237</f>
        <v>0</v>
      </c>
      <c r="K37" s="100">
        <f>IFERROR(IF(MATCH($H37,$K$2:K$2,FALSE)+($J37/(Drivers!$G$12*Drivers!$Q$16*30)/3)&lt;COLUMNS($K$2:K$2),0,MATCH($H37,$K$2:K$2,FALSE)),0)</f>
        <v>1</v>
      </c>
      <c r="L37" s="100">
        <f>IFERROR(IF(MATCH($H37,$K$2:L$2,FALSE)+($J37/(Drivers!$G$12*Drivers!$Q$16*30)/3)&lt;COLUMNS($K$2:L$2),0,MATCH($H37,$K$2:L$2,FALSE)),0)</f>
        <v>0</v>
      </c>
      <c r="M37" s="100">
        <f>IFERROR(IF(MATCH($H37,$K$2:M$2,FALSE)+($J37/(Drivers!$G$12*Drivers!$Q$16*30)/3)&lt;COLUMNS($K$2:M$2),0,MATCH($H37,$K$2:M$2,FALSE)),0)</f>
        <v>0</v>
      </c>
      <c r="N37" s="100">
        <f>IFERROR(IF(MATCH($H37,$K$2:N$2,FALSE)+($J37/(Drivers!$G$12*Drivers!$Q$16*30)/3)&lt;COLUMNS($K$2:N$2),0,MATCH($H37,$K$2:N$2,FALSE)),0)</f>
        <v>0</v>
      </c>
      <c r="O37" s="100">
        <f>IFERROR(IF(MATCH($H37,$K$2:O$2,FALSE)+($J37/(Drivers!$G$12*Drivers!$Q$16*30)/3)&lt;COLUMNS($K$2:O$2),0,MATCH($H37,$K$2:O$2,FALSE)),0)</f>
        <v>0</v>
      </c>
      <c r="P37" s="100">
        <f>IFERROR(IF(MATCH($H37,$K$2:P$2,FALSE)+($J37/(Drivers!$G$12*Drivers!$Q$16*30)/3)&lt;COLUMNS($K$2:P$2),0,MATCH($H37,$K$2:P$2,FALSE)),0)</f>
        <v>0</v>
      </c>
      <c r="Q37" s="100">
        <f>IFERROR(IF(MATCH($H37,$K$2:Q$2,FALSE)+($J37/(Drivers!$G$12*Drivers!$Q$16*30)/3)&lt;COLUMNS($K$2:Q$2),0,MATCH($H37,$K$2:Q$2,FALSE)),0)</f>
        <v>0</v>
      </c>
      <c r="R37" s="100">
        <f>IFERROR(IF(MATCH($H37,$K$2:R$2,FALSE)+($J37/(Drivers!$G$12*Drivers!$Q$16*30)/3)&lt;COLUMNS($K$2:R$2),0,MATCH($H37,$K$2:R$2,FALSE)),0)</f>
        <v>0</v>
      </c>
      <c r="S37" s="100">
        <f>IFERROR(IF(MATCH($H37,$K$2:S$2,FALSE)+($J37/(Drivers!$G$12*Drivers!$Q$16*30)/3)&lt;COLUMNS($K$2:S$2),0,MATCH($H37,$K$2:S$2,FALSE)),0)</f>
        <v>0</v>
      </c>
      <c r="T37" s="100">
        <f>IFERROR(IF(MATCH($H37,$K$2:T$2,FALSE)+($J37/(Drivers!$G$12*Drivers!$Q$16*30)/3)&lt;COLUMNS($K$2:T$2),0,MATCH($H37,$K$2:T$2,FALSE)),0)</f>
        <v>0</v>
      </c>
      <c r="U37" s="100">
        <f>IFERROR(IF(MATCH($H37,$K$2:U$2,FALSE)+($J37/(Drivers!$G$12*Drivers!$Q$16*30)/3)&lt;COLUMNS($K$2:U$2),0,MATCH($H37,$K$2:U$2,FALSE)),0)</f>
        <v>0</v>
      </c>
      <c r="V37" s="100">
        <f>IFERROR(IF(MATCH($H37,$K$2:V$2,FALSE)+($J37/(Drivers!$G$12*Drivers!$Q$16*30)/3)&lt;COLUMNS($K$2:V$2),0,MATCH($H37,$K$2:V$2,FALSE)),0)</f>
        <v>0</v>
      </c>
      <c r="W37" s="100">
        <f>IFERROR(IF(MATCH($H37,$K$2:W$2,FALSE)+($J37/(Drivers!$G$12*Drivers!$Q$16*30)/3)&lt;COLUMNS($K$2:W$2),0,MATCH($H37,$K$2:W$2,FALSE)),0)</f>
        <v>0</v>
      </c>
      <c r="X37" s="100">
        <f>IFERROR(IF(MATCH($H37,$K$2:X$2,FALSE)+($J37/(Drivers!$G$12*Drivers!$Q$16*30)/3)&lt;COLUMNS($K$2:X$2),0,MATCH($H37,$K$2:X$2,FALSE)),0)</f>
        <v>0</v>
      </c>
      <c r="Y37" s="100">
        <f>IFERROR(IF(MATCH($H37,$K$2:Y$2,FALSE)+($J37/(Drivers!$G$12*Drivers!$Q$16*30)/3)&lt;COLUMNS($K$2:Y$2),0,MATCH($H37,$K$2:Y$2,FALSE)),0)</f>
        <v>0</v>
      </c>
      <c r="Z37" s="100">
        <f>IFERROR(IF(MATCH($H37,$K$2:Z$2,FALSE)+($J37/(Drivers!$G$12*Drivers!$Q$16*30)/3)&lt;COLUMNS($K$2:Z$2),0,MATCH($H37,$K$2:Z$2,FALSE)),0)</f>
        <v>0</v>
      </c>
      <c r="AA37" s="100">
        <f>IFERROR(IF(MATCH($H37,$K$2:AA$2,FALSE)+($J37/(Drivers!$G$12*Drivers!$Q$16*30)/3)&lt;COLUMNS($K$2:AA$2),0,MATCH($H37,$K$2:AA$2,FALSE)),0)</f>
        <v>0</v>
      </c>
      <c r="AB37" s="100">
        <f>IFERROR(IF(MATCH($H37,$K$2:AB$2,FALSE)+($J37/(Drivers!$G$12*Drivers!$Q$16*30)/3)&lt;COLUMNS($K$2:AB$2),0,MATCH($H37,$K$2:AB$2,FALSE)),0)</f>
        <v>0</v>
      </c>
      <c r="AC37" s="100">
        <f>IFERROR(IF(MATCH($H37,$K$2:AC$2,FALSE)+($J37/(Drivers!$G$12*Drivers!$Q$16*30)/3)&lt;COLUMNS($K$2:AC$2),0,MATCH($H37,$K$2:AC$2,FALSE)),0)</f>
        <v>0</v>
      </c>
      <c r="AD37" s="100">
        <f>IFERROR(IF(MATCH($H37,$K$2:AD$2,FALSE)+($J37/(Drivers!$G$12*Drivers!$Q$16*30)/3)&lt;COLUMNS($K$2:AD$2),0,MATCH($H37,$K$2:AD$2,FALSE)),0)</f>
        <v>0</v>
      </c>
      <c r="AE37" s="100">
        <f>IFERROR(IF(MATCH($H37,$K$2:AE$2,FALSE)+($J37/(Drivers!$G$12*Drivers!$Q$16*30)/3)&lt;COLUMNS($K$2:AE$2),0,MATCH($H37,$K$2:AE$2,FALSE)),0)</f>
        <v>0</v>
      </c>
      <c r="AF37" s="100">
        <f>IFERROR(IF(MATCH($H37,$K$2:AF$2,FALSE)+($J37/(Drivers!$G$12*Drivers!$Q$16*30)/3)&lt;COLUMNS($K$2:AF$2),0,MATCH($H37,$K$2:AF$2,FALSE)),0)</f>
        <v>0</v>
      </c>
      <c r="AG37" s="100">
        <f>IFERROR(IF(MATCH($H37,$K$2:AG$2,FALSE)+($J37/(Drivers!$G$12*Drivers!$Q$16*30)/3)&lt;COLUMNS($K$2:AG$2),0,MATCH($H37,$K$2:AG$2,FALSE)),0)</f>
        <v>0</v>
      </c>
      <c r="AH37" s="100">
        <f>IFERROR(IF(MATCH($H37,$K$2:AH$2,FALSE)+($J37/(Drivers!$G$12*Drivers!$Q$16*30)/3)&lt;COLUMNS($K$2:AH$2),0,MATCH($H37,$K$2:AH$2,FALSE)),0)</f>
        <v>0</v>
      </c>
      <c r="AI37" s="100">
        <f>IFERROR(IF(MATCH($H37,$K$2:AI$2,FALSE)+($J37/(Drivers!$G$12*Drivers!$Q$16*30)/3)&lt;COLUMNS($K$2:AI$2),0,MATCH($H37,$K$2:AI$2,FALSE)),0)</f>
        <v>0</v>
      </c>
      <c r="AJ37" s="100">
        <f>IFERROR(IF(MATCH($H37,$K$2:AJ$2,FALSE)+($J37/(Drivers!$G$12*Drivers!$Q$16*30)/3)&lt;COLUMNS($K$2:AJ$2),0,MATCH($H37,$K$2:AJ$2,FALSE)),0)</f>
        <v>0</v>
      </c>
      <c r="AK37" s="100">
        <f>IFERROR(IF(MATCH($H37,$K$2:AK$2,FALSE)+($J37/(Drivers!$G$12*Drivers!$Q$16*30)/3)&lt;COLUMNS($K$2:AK$2),0,MATCH($H37,$K$2:AK$2,FALSE)),0)</f>
        <v>0</v>
      </c>
      <c r="AL37" s="100">
        <f>IFERROR(IF(MATCH($H37,$K$2:AL$2,FALSE)+($J37/(Drivers!$G$12*Drivers!$Q$16*30)/3)&lt;COLUMNS($K$2:AL$2),0,MATCH($H37,$K$2:AL$2,FALSE)),0)</f>
        <v>0</v>
      </c>
      <c r="AM37" s="100">
        <f>IFERROR(IF(MATCH($H37,$K$2:AM$2,FALSE)+($J37/(Drivers!$G$12*Drivers!$Q$16*30)/3)&lt;COLUMNS($K$2:AM$2),0,MATCH($H37,$K$2:AM$2,FALSE)),0)</f>
        <v>0</v>
      </c>
      <c r="AN37" s="100">
        <f>IFERROR(IF(MATCH($H37,$K$2:AN$2,FALSE)+($J37/(Drivers!$G$12*Drivers!$Q$16*30)/3)&lt;COLUMNS($K$2:AN$2),0,MATCH($H37,$K$2:AN$2,FALSE)),0)</f>
        <v>0</v>
      </c>
      <c r="AO37" s="100">
        <f>IFERROR(IF(MATCH($H37,$K$2:AO$2,FALSE)+($J37/(Drivers!$G$12*Drivers!$Q$16*30)/3)&lt;COLUMNS($K$2:AO$2),0,MATCH($H37,$K$2:AO$2,FALSE)),0)</f>
        <v>0</v>
      </c>
      <c r="AP37" s="100">
        <f>IFERROR(IF(MATCH($H37,$K$2:AP$2,FALSE)+($J37/(Drivers!$G$12*Drivers!$Q$16*30)/3)&lt;COLUMNS($K$2:AP$2),0,MATCH($H37,$K$2:AP$2,FALSE)),0)</f>
        <v>0</v>
      </c>
      <c r="AQ37" s="100">
        <f>IFERROR(IF(MATCH($H37,$K$2:AQ$2,FALSE)+($J37/(Drivers!$G$12*Drivers!$Q$16*30)/3)&lt;COLUMNS($K$2:AQ$2),0,MATCH($H37,$K$2:AQ$2,FALSE)),0)</f>
        <v>0</v>
      </c>
      <c r="AR37" s="100">
        <f>IFERROR(IF(MATCH($H37,$K$2:AR$2,FALSE)+($J37/(Drivers!$G$12*Drivers!$Q$16*30)/3)&lt;COLUMNS($K$2:AR$2),0,MATCH($H37,$K$2:AR$2,FALSE)),0)</f>
        <v>0</v>
      </c>
      <c r="AS37" s="100">
        <f>IFERROR(IF(MATCH($H37,$K$2:AS$2,FALSE)+($J37/(Drivers!$G$12*Drivers!$Q$16*30)/3)&lt;COLUMNS($K$2:AS$2),0,MATCH($H37,$K$2:AS$2,FALSE)),0)</f>
        <v>0</v>
      </c>
      <c r="AT37" s="100">
        <f>IFERROR(IF(MATCH($H37,$K$2:AT$2,FALSE)+($J37/(Drivers!$G$12*Drivers!$Q$16*30)/3)&lt;COLUMNS($K$2:AT$2),0,MATCH($H37,$K$2:AT$2,FALSE)),0)</f>
        <v>0</v>
      </c>
      <c r="AU37" s="100">
        <f>IFERROR(IF(MATCH($H37,$K$2:AU$2,FALSE)+($J37/(Drivers!$G$12*Drivers!$Q$16*30)/3)&lt;COLUMNS($K$2:AU$2),0,MATCH($H37,$K$2:AU$2,FALSE)),0)</f>
        <v>0</v>
      </c>
      <c r="AV37" s="100">
        <f>IFERROR(IF(MATCH($H37,$K$2:AV$2,FALSE)+($J37/(Drivers!$G$12*Drivers!$Q$16*30)/3)&lt;COLUMNS($K$2:AV$2),0,MATCH($H37,$K$2:AV$2,FALSE)),0)</f>
        <v>0</v>
      </c>
      <c r="AW37" s="100">
        <f>IFERROR(IF(MATCH($H37,$K$2:AW$2,FALSE)+($J37/(Drivers!$G$12*Drivers!$Q$16*30)/3)&lt;COLUMNS($K$2:AW$2),0,MATCH($H37,$K$2:AW$2,FALSE)),0)</f>
        <v>0</v>
      </c>
      <c r="AX37" s="100">
        <f>IFERROR(IF(MATCH($H37,$K$2:AX$2,FALSE)+($J37/(Drivers!$G$12*Drivers!$Q$16*30)/3)&lt;COLUMNS($K$2:AX$2),0,MATCH($H37,$K$2:AX$2,FALSE)),0)</f>
        <v>0</v>
      </c>
      <c r="AY37" s="100">
        <f>IFERROR(IF(MATCH($H37,$K$2:AY$2,FALSE)+($J37/(Drivers!$G$12*Drivers!$Q$16*30)/3)&lt;COLUMNS($K$2:AY$2),0,MATCH($H37,$K$2:AY$2,FALSE)),0)</f>
        <v>0</v>
      </c>
      <c r="AZ37" s="100">
        <f>IFERROR(IF(MATCH($H37,$K$2:AZ$2,FALSE)+($J37/(Drivers!$G$12*Drivers!$Q$16*30)/3)&lt;COLUMNS($K$2:AZ$2),0,MATCH($H37,$K$2:AZ$2,FALSE)),0)</f>
        <v>0</v>
      </c>
      <c r="BA37" s="100">
        <f>IFERROR(IF(MATCH($H37,$K$2:BA$2,FALSE)+($J37/(Drivers!$G$12*Drivers!$Q$16*30)/3)&lt;COLUMNS($K$2:BA$2),0,MATCH($H37,$K$2:BA$2,FALSE)),0)</f>
        <v>0</v>
      </c>
      <c r="BB37" s="100">
        <f>IFERROR(IF(MATCH($H37,$K$2:BB$2,FALSE)+($J37/(Drivers!$G$12*Drivers!$Q$16*30)/3)&lt;COLUMNS($K$2:BB$2),0,MATCH($H37,$K$2:BB$2,FALSE)),0)</f>
        <v>0</v>
      </c>
      <c r="BC37" s="100">
        <f>IFERROR(IF(MATCH($H37,$K$2:BC$2,FALSE)+($J37/(Drivers!$G$12*Drivers!$Q$16*30)/3)&lt;COLUMNS($K$2:BC$2),0,MATCH($H37,$K$2:BC$2,FALSE)),0)</f>
        <v>0</v>
      </c>
      <c r="BD37" s="100">
        <f>IFERROR(IF(MATCH($H37,$K$2:BD$2,FALSE)+($J37/(Drivers!$G$12*Drivers!$Q$16*30)/3)&lt;COLUMNS($K$2:BD$2),0,MATCH($H37,$K$2:BD$2,FALSE)),0)</f>
        <v>0</v>
      </c>
      <c r="BE37" s="100">
        <f>IFERROR(IF(MATCH($H37,$K$2:BE$2,FALSE)+($J37/(Drivers!$G$12*Drivers!$Q$16*30)/3)&lt;COLUMNS($K$2:BE$2),0,MATCH($H37,$K$2:BE$2,FALSE)),0)</f>
        <v>0</v>
      </c>
      <c r="BF37" s="100">
        <f>IFERROR(IF(MATCH($H37,$K$2:BF$2,FALSE)+($J37/(Drivers!$G$12*Drivers!$Q$16*30)/3)&lt;COLUMNS($K$2:BF$2),0,MATCH($H37,$K$2:BF$2,FALSE)),0)</f>
        <v>0</v>
      </c>
    </row>
    <row r="38" spans="2:58">
      <c r="E38" s="104"/>
      <c r="F38" s="71"/>
      <c r="G38" s="71" t="s">
        <v>152</v>
      </c>
      <c r="H38" s="71" t="str">
        <f>Drivers!$D$239&amp;" "&amp;Drivers!$E$239</f>
        <v>Q1 2020</v>
      </c>
      <c r="I38" s="110">
        <f>I$16</f>
        <v>0</v>
      </c>
      <c r="J38" s="103">
        <f>Drivers!$G$239</f>
        <v>0</v>
      </c>
      <c r="K38" s="100">
        <f>IFERROR(IF(MATCH($H38,$K$2:K$2,FALSE)+($J38/(Drivers!$G$12*Drivers!$Q$16*30*2)/3)&lt;COLUMNS($K$2:K$2),0,MATCH($H38,$K$2:K$2,FALSE)),0)</f>
        <v>1</v>
      </c>
      <c r="L38" s="100">
        <f>IFERROR(IF(MATCH($H38,$K$2:L$2,FALSE)+($J38/(Drivers!$G$12*Drivers!$Q$16*30*2)/3)&lt;COLUMNS($K$2:L$2),0,MATCH($H38,$K$2:L$2,FALSE)),0)</f>
        <v>0</v>
      </c>
      <c r="M38" s="100">
        <f>IFERROR(IF(MATCH($H38,$K$2:M$2,FALSE)+($J38/(Drivers!$G$12*Drivers!$Q$16*30*2)/3)&lt;COLUMNS($K$2:M$2),0,MATCH($H38,$K$2:M$2,FALSE)),0)</f>
        <v>0</v>
      </c>
      <c r="N38" s="100">
        <f>IFERROR(IF(MATCH($H38,$K$2:N$2,FALSE)+($J38/(Drivers!$G$12*Drivers!$Q$16*30*2)/3)&lt;COLUMNS($K$2:N$2),0,MATCH($H38,$K$2:N$2,FALSE)),0)</f>
        <v>0</v>
      </c>
      <c r="O38" s="100">
        <f>IFERROR(IF(MATCH($H38,$K$2:O$2,FALSE)+($J38/(Drivers!$G$12*Drivers!$Q$16*30*2)/3)&lt;COLUMNS($K$2:O$2),0,MATCH($H38,$K$2:O$2,FALSE)),0)</f>
        <v>0</v>
      </c>
      <c r="P38" s="100">
        <f>IFERROR(IF(MATCH($H38,$K$2:P$2,FALSE)+($J38/(Drivers!$G$12*Drivers!$Q$16*30*2)/3)&lt;COLUMNS($K$2:P$2),0,MATCH($H38,$K$2:P$2,FALSE)),0)</f>
        <v>0</v>
      </c>
      <c r="Q38" s="100">
        <f>IFERROR(IF(MATCH($H38,$K$2:Q$2,FALSE)+($J38/(Drivers!$G$12*Drivers!$Q$16*30*2)/3)&lt;COLUMNS($K$2:Q$2),0,MATCH($H38,$K$2:Q$2,FALSE)),0)</f>
        <v>0</v>
      </c>
      <c r="R38" s="100">
        <f>IFERROR(IF(MATCH($H38,$K$2:R$2,FALSE)+($J38/(Drivers!$G$12*Drivers!$Q$16*30*2)/3)&lt;COLUMNS($K$2:R$2),0,MATCH($H38,$K$2:R$2,FALSE)),0)</f>
        <v>0</v>
      </c>
      <c r="S38" s="100">
        <f>IFERROR(IF(MATCH($H38,$K$2:S$2,FALSE)+($J38/(Drivers!$G$12*Drivers!$Q$16*30*2)/3)&lt;COLUMNS($K$2:S$2),0,MATCH($H38,$K$2:S$2,FALSE)),0)</f>
        <v>0</v>
      </c>
      <c r="T38" s="100">
        <f>IFERROR(IF(MATCH($H38,$K$2:T$2,FALSE)+($J38/(Drivers!$G$12*Drivers!$Q$16*30*2)/3)&lt;COLUMNS($K$2:T$2),0,MATCH($H38,$K$2:T$2,FALSE)),0)</f>
        <v>0</v>
      </c>
      <c r="U38" s="100">
        <f>IFERROR(IF(MATCH($H38,$K$2:U$2,FALSE)+($J38/(Drivers!$G$12*Drivers!$Q$16*30*2)/3)&lt;COLUMNS($K$2:U$2),0,MATCH($H38,$K$2:U$2,FALSE)),0)</f>
        <v>0</v>
      </c>
      <c r="V38" s="100">
        <f>IFERROR(IF(MATCH($H38,$K$2:V$2,FALSE)+($J38/(Drivers!$G$12*Drivers!$Q$16*30*2)/3)&lt;COLUMNS($K$2:V$2),0,MATCH($H38,$K$2:V$2,FALSE)),0)</f>
        <v>0</v>
      </c>
      <c r="W38" s="100">
        <f>IFERROR(IF(MATCH($H38,$K$2:W$2,FALSE)+($J38/(Drivers!$G$12*Drivers!$Q$16*30*2)/3)&lt;COLUMNS($K$2:W$2),0,MATCH($H38,$K$2:W$2,FALSE)),0)</f>
        <v>0</v>
      </c>
      <c r="X38" s="100">
        <f>IFERROR(IF(MATCH($H38,$K$2:X$2,FALSE)+($J38/(Drivers!$G$12*Drivers!$Q$16*30*2)/3)&lt;COLUMNS($K$2:X$2),0,MATCH($H38,$K$2:X$2,FALSE)),0)</f>
        <v>0</v>
      </c>
      <c r="Y38" s="100">
        <f>IFERROR(IF(MATCH($H38,$K$2:Y$2,FALSE)+($J38/(Drivers!$G$12*Drivers!$Q$16*30*2)/3)&lt;COLUMNS($K$2:Y$2),0,MATCH($H38,$K$2:Y$2,FALSE)),0)</f>
        <v>0</v>
      </c>
      <c r="Z38" s="100">
        <f>IFERROR(IF(MATCH($H38,$K$2:Z$2,FALSE)+($J38/(Drivers!$G$12*Drivers!$Q$16*30*2)/3)&lt;COLUMNS($K$2:Z$2),0,MATCH($H38,$K$2:Z$2,FALSE)),0)</f>
        <v>0</v>
      </c>
      <c r="AA38" s="100">
        <f>IFERROR(IF(MATCH($H38,$K$2:AA$2,FALSE)+($J38/(Drivers!$G$12*Drivers!$Q$16*30*2)/3)&lt;COLUMNS($K$2:AA$2),0,MATCH($H38,$K$2:AA$2,FALSE)),0)</f>
        <v>0</v>
      </c>
      <c r="AB38" s="100">
        <f>IFERROR(IF(MATCH($H38,$K$2:AB$2,FALSE)+($J38/(Drivers!$G$12*Drivers!$Q$16*30*2)/3)&lt;COLUMNS($K$2:AB$2),0,MATCH($H38,$K$2:AB$2,FALSE)),0)</f>
        <v>0</v>
      </c>
      <c r="AC38" s="100">
        <f>IFERROR(IF(MATCH($H38,$K$2:AC$2,FALSE)+($J38/(Drivers!$G$12*Drivers!$Q$16*30*2)/3)&lt;COLUMNS($K$2:AC$2),0,MATCH($H38,$K$2:AC$2,FALSE)),0)</f>
        <v>0</v>
      </c>
      <c r="AD38" s="100">
        <f>IFERROR(IF(MATCH($H38,$K$2:AD$2,FALSE)+($J38/(Drivers!$G$12*Drivers!$Q$16*30*2)/3)&lt;COLUMNS($K$2:AD$2),0,MATCH($H38,$K$2:AD$2,FALSE)),0)</f>
        <v>0</v>
      </c>
      <c r="AE38" s="100">
        <f>IFERROR(IF(MATCH($H38,$K$2:AE$2,FALSE)+($J38/(Drivers!$G$12*Drivers!$Q$16*30*2)/3)&lt;COLUMNS($K$2:AE$2),0,MATCH($H38,$K$2:AE$2,FALSE)),0)</f>
        <v>0</v>
      </c>
      <c r="AF38" s="100">
        <f>IFERROR(IF(MATCH($H38,$K$2:AF$2,FALSE)+($J38/(Drivers!$G$12*Drivers!$Q$16*30*2)/3)&lt;COLUMNS($K$2:AF$2),0,MATCH($H38,$K$2:AF$2,FALSE)),0)</f>
        <v>0</v>
      </c>
      <c r="AG38" s="100">
        <f>IFERROR(IF(MATCH($H38,$K$2:AG$2,FALSE)+($J38/(Drivers!$G$12*Drivers!$Q$16*30*2)/3)&lt;COLUMNS($K$2:AG$2),0,MATCH($H38,$K$2:AG$2,FALSE)),0)</f>
        <v>0</v>
      </c>
      <c r="AH38" s="100">
        <f>IFERROR(IF(MATCH($H38,$K$2:AH$2,FALSE)+($J38/(Drivers!$G$12*Drivers!$Q$16*30*2)/3)&lt;COLUMNS($K$2:AH$2),0,MATCH($H38,$K$2:AH$2,FALSE)),0)</f>
        <v>0</v>
      </c>
      <c r="AI38" s="100">
        <f>IFERROR(IF(MATCH($H38,$K$2:AI$2,FALSE)+($J38/(Drivers!$G$12*Drivers!$Q$16*30*2)/3)&lt;COLUMNS($K$2:AI$2),0,MATCH($H38,$K$2:AI$2,FALSE)),0)</f>
        <v>0</v>
      </c>
      <c r="AJ38" s="100">
        <f>IFERROR(IF(MATCH($H38,$K$2:AJ$2,FALSE)+($J38/(Drivers!$G$12*Drivers!$Q$16*30*2)/3)&lt;COLUMNS($K$2:AJ$2),0,MATCH($H38,$K$2:AJ$2,FALSE)),0)</f>
        <v>0</v>
      </c>
      <c r="AK38" s="100">
        <f>IFERROR(IF(MATCH($H38,$K$2:AK$2,FALSE)+($J38/(Drivers!$G$12*Drivers!$Q$16*30*2)/3)&lt;COLUMNS($K$2:AK$2),0,MATCH($H38,$K$2:AK$2,FALSE)),0)</f>
        <v>0</v>
      </c>
      <c r="AL38" s="100">
        <f>IFERROR(IF(MATCH($H38,$K$2:AL$2,FALSE)+($J38/(Drivers!$G$12*Drivers!$Q$16*30*2)/3)&lt;COLUMNS($K$2:AL$2),0,MATCH($H38,$K$2:AL$2,FALSE)),0)</f>
        <v>0</v>
      </c>
      <c r="AM38" s="100">
        <f>IFERROR(IF(MATCH($H38,$K$2:AM$2,FALSE)+($J38/(Drivers!$G$12*Drivers!$Q$16*30*2)/3)&lt;COLUMNS($K$2:AM$2),0,MATCH($H38,$K$2:AM$2,FALSE)),0)</f>
        <v>0</v>
      </c>
      <c r="AN38" s="100">
        <f>IFERROR(IF(MATCH($H38,$K$2:AN$2,FALSE)+($J38/(Drivers!$G$12*Drivers!$Q$16*30*2)/3)&lt;COLUMNS($K$2:AN$2),0,MATCH($H38,$K$2:AN$2,FALSE)),0)</f>
        <v>0</v>
      </c>
      <c r="AO38" s="100">
        <f>IFERROR(IF(MATCH($H38,$K$2:AO$2,FALSE)+($J38/(Drivers!$G$12*Drivers!$Q$16*30*2)/3)&lt;COLUMNS($K$2:AO$2),0,MATCH($H38,$K$2:AO$2,FALSE)),0)</f>
        <v>0</v>
      </c>
      <c r="AP38" s="100">
        <f>IFERROR(IF(MATCH($H38,$K$2:AP$2,FALSE)+($J38/(Drivers!$G$12*Drivers!$Q$16*30*2)/3)&lt;COLUMNS($K$2:AP$2),0,MATCH($H38,$K$2:AP$2,FALSE)),0)</f>
        <v>0</v>
      </c>
      <c r="AQ38" s="100">
        <f>IFERROR(IF(MATCH($H38,$K$2:AQ$2,FALSE)+($J38/(Drivers!$G$12*Drivers!$Q$16*30*2)/3)&lt;COLUMNS($K$2:AQ$2),0,MATCH($H38,$K$2:AQ$2,FALSE)),0)</f>
        <v>0</v>
      </c>
      <c r="AR38" s="100">
        <f>IFERROR(IF(MATCH($H38,$K$2:AR$2,FALSE)+($J38/(Drivers!$G$12*Drivers!$Q$16*30*2)/3)&lt;COLUMNS($K$2:AR$2),0,MATCH($H38,$K$2:AR$2,FALSE)),0)</f>
        <v>0</v>
      </c>
      <c r="AS38" s="100">
        <f>IFERROR(IF(MATCH($H38,$K$2:AS$2,FALSE)+($J38/(Drivers!$G$12*Drivers!$Q$16*30*2)/3)&lt;COLUMNS($K$2:AS$2),0,MATCH($H38,$K$2:AS$2,FALSE)),0)</f>
        <v>0</v>
      </c>
      <c r="AT38" s="100">
        <f>IFERROR(IF(MATCH($H38,$K$2:AT$2,FALSE)+($J38/(Drivers!$G$12*Drivers!$Q$16*30*2)/3)&lt;COLUMNS($K$2:AT$2),0,MATCH($H38,$K$2:AT$2,FALSE)),0)</f>
        <v>0</v>
      </c>
      <c r="AU38" s="100">
        <f>IFERROR(IF(MATCH($H38,$K$2:AU$2,FALSE)+($J38/(Drivers!$G$12*Drivers!$Q$16*30*2)/3)&lt;COLUMNS($K$2:AU$2),0,MATCH($H38,$K$2:AU$2,FALSE)),0)</f>
        <v>0</v>
      </c>
      <c r="AV38" s="100">
        <f>IFERROR(IF(MATCH($H38,$K$2:AV$2,FALSE)+($J38/(Drivers!$G$12*Drivers!$Q$16*30*2)/3)&lt;COLUMNS($K$2:AV$2),0,MATCH($H38,$K$2:AV$2,FALSE)),0)</f>
        <v>0</v>
      </c>
      <c r="AW38" s="100">
        <f>IFERROR(IF(MATCH($H38,$K$2:AW$2,FALSE)+($J38/(Drivers!$G$12*Drivers!$Q$16*30*2)/3)&lt;COLUMNS($K$2:AW$2),0,MATCH($H38,$K$2:AW$2,FALSE)),0)</f>
        <v>0</v>
      </c>
      <c r="AX38" s="100">
        <f>IFERROR(IF(MATCH($H38,$K$2:AX$2,FALSE)+($J38/(Drivers!$G$12*Drivers!$Q$16*30*2)/3)&lt;COLUMNS($K$2:AX$2),0,MATCH($H38,$K$2:AX$2,FALSE)),0)</f>
        <v>0</v>
      </c>
      <c r="AY38" s="100">
        <f>IFERROR(IF(MATCH($H38,$K$2:AY$2,FALSE)+($J38/(Drivers!$G$12*Drivers!$Q$16*30*2)/3)&lt;COLUMNS($K$2:AY$2),0,MATCH($H38,$K$2:AY$2,FALSE)),0)</f>
        <v>0</v>
      </c>
      <c r="AZ38" s="100">
        <f>IFERROR(IF(MATCH($H38,$K$2:AZ$2,FALSE)+($J38/(Drivers!$G$12*Drivers!$Q$16*30*2)/3)&lt;COLUMNS($K$2:AZ$2),0,MATCH($H38,$K$2:AZ$2,FALSE)),0)</f>
        <v>0</v>
      </c>
      <c r="BA38" s="100">
        <f>IFERROR(IF(MATCH($H38,$K$2:BA$2,FALSE)+($J38/(Drivers!$G$12*Drivers!$Q$16*30*2)/3)&lt;COLUMNS($K$2:BA$2),0,MATCH($H38,$K$2:BA$2,FALSE)),0)</f>
        <v>0</v>
      </c>
      <c r="BB38" s="100">
        <f>IFERROR(IF(MATCH($H38,$K$2:BB$2,FALSE)+($J38/(Drivers!$G$12*Drivers!$Q$16*30*2)/3)&lt;COLUMNS($K$2:BB$2),0,MATCH($H38,$K$2:BB$2,FALSE)),0)</f>
        <v>0</v>
      </c>
      <c r="BC38" s="100">
        <f>IFERROR(IF(MATCH($H38,$K$2:BC$2,FALSE)+($J38/(Drivers!$G$12*Drivers!$Q$16*30*2)/3)&lt;COLUMNS($K$2:BC$2),0,MATCH($H38,$K$2:BC$2,FALSE)),0)</f>
        <v>0</v>
      </c>
      <c r="BD38" s="100">
        <f>IFERROR(IF(MATCH($H38,$K$2:BD$2,FALSE)+($J38/(Drivers!$G$12*Drivers!$Q$16*30*2)/3)&lt;COLUMNS($K$2:BD$2),0,MATCH($H38,$K$2:BD$2,FALSE)),0)</f>
        <v>0</v>
      </c>
      <c r="BE38" s="100">
        <f>IFERROR(IF(MATCH($H38,$K$2:BE$2,FALSE)+($J38/(Drivers!$G$12*Drivers!$Q$16*30*2)/3)&lt;COLUMNS($K$2:BE$2),0,MATCH($H38,$K$2:BE$2,FALSE)),0)</f>
        <v>0</v>
      </c>
      <c r="BF38" s="100">
        <f>IFERROR(IF(MATCH($H38,$K$2:BF$2,FALSE)+($J38/(Drivers!$G$12*Drivers!$Q$16*30*2)/3)&lt;COLUMNS($K$2:BF$2),0,MATCH($H38,$K$2:BF$2,FALSE)),0)</f>
        <v>0</v>
      </c>
    </row>
    <row r="39" spans="2:58">
      <c r="E39" s="104"/>
      <c r="F39" s="71" t="s">
        <v>206</v>
      </c>
      <c r="G39" s="71"/>
      <c r="H39" s="71" t="str">
        <f>Drivers!D242&amp;" "&amp;Drivers!E242</f>
        <v>Q1 2020</v>
      </c>
      <c r="I39" s="110">
        <f>$I$17</f>
        <v>0</v>
      </c>
      <c r="J39" s="103"/>
      <c r="K39" s="100">
        <f>IFERROR(MATCH($H39,$K$2:K$2,FALSE),0)</f>
        <v>1</v>
      </c>
      <c r="L39" s="100">
        <f>IFERROR(MATCH($H39,$K$2:L$2,FALSE),0)</f>
        <v>1</v>
      </c>
      <c r="M39" s="100">
        <f>IFERROR(MATCH($H39,$K$2:M$2,FALSE),0)</f>
        <v>1</v>
      </c>
      <c r="N39" s="100">
        <f>IFERROR(MATCH($H39,$K$2:N$2,FALSE),0)</f>
        <v>1</v>
      </c>
      <c r="O39" s="100">
        <f>IFERROR(MATCH($H39,$K$2:O$2,FALSE),0)</f>
        <v>1</v>
      </c>
      <c r="P39" s="100">
        <f>IFERROR(MATCH($H39,$K$2:P$2,FALSE),0)</f>
        <v>1</v>
      </c>
      <c r="Q39" s="100">
        <f>IFERROR(MATCH($H39,$K$2:Q$2,FALSE),0)</f>
        <v>1</v>
      </c>
      <c r="R39" s="100">
        <f>IFERROR(MATCH($H39,$K$2:R$2,FALSE),0)</f>
        <v>1</v>
      </c>
      <c r="S39" s="100">
        <f>IFERROR(MATCH($H39,$K$2:S$2,FALSE),0)</f>
        <v>1</v>
      </c>
      <c r="T39" s="100">
        <f>IFERROR(MATCH($H39,$K$2:T$2,FALSE),0)</f>
        <v>1</v>
      </c>
      <c r="U39" s="100">
        <f>IFERROR(MATCH($H39,$K$2:U$2,FALSE),0)</f>
        <v>1</v>
      </c>
      <c r="V39" s="100">
        <f>IFERROR(MATCH($H39,$K$2:V$2,FALSE),0)</f>
        <v>1</v>
      </c>
      <c r="W39" s="100">
        <f>IFERROR(MATCH($H39,$K$2:W$2,FALSE),0)</f>
        <v>1</v>
      </c>
      <c r="X39" s="100">
        <f>IFERROR(MATCH($H39,$K$2:X$2,FALSE),0)</f>
        <v>1</v>
      </c>
      <c r="Y39" s="100">
        <f>IFERROR(MATCH($H39,$K$2:Y$2,FALSE),0)</f>
        <v>1</v>
      </c>
      <c r="Z39" s="100">
        <f>IFERROR(MATCH($H39,$K$2:Z$2,FALSE),0)</f>
        <v>1</v>
      </c>
      <c r="AA39" s="100">
        <f>IFERROR(MATCH($H39,$K$2:AA$2,FALSE),0)</f>
        <v>1</v>
      </c>
      <c r="AB39" s="100">
        <f>IFERROR(MATCH($H39,$K$2:AB$2,FALSE),0)</f>
        <v>1</v>
      </c>
      <c r="AC39" s="100">
        <f>IFERROR(MATCH($H39,$K$2:AC$2,FALSE),0)</f>
        <v>1</v>
      </c>
      <c r="AD39" s="100">
        <f>IFERROR(MATCH($H39,$K$2:AD$2,FALSE),0)</f>
        <v>1</v>
      </c>
      <c r="AE39" s="100">
        <f>IFERROR(MATCH($H39,$K$2:AE$2,FALSE),0)</f>
        <v>1</v>
      </c>
      <c r="AF39" s="100">
        <f>IFERROR(MATCH($H39,$K$2:AF$2,FALSE),0)</f>
        <v>1</v>
      </c>
      <c r="AG39" s="100">
        <f>IFERROR(MATCH($H39,$K$2:AG$2,FALSE),0)</f>
        <v>1</v>
      </c>
      <c r="AH39" s="100">
        <f>IFERROR(MATCH($H39,$K$2:AH$2,FALSE),0)</f>
        <v>1</v>
      </c>
      <c r="AI39" s="100">
        <f>IFERROR(MATCH($H39,$K$2:AI$2,FALSE),0)</f>
        <v>1</v>
      </c>
      <c r="AJ39" s="100">
        <f>IFERROR(MATCH($H39,$K$2:AJ$2,FALSE),0)</f>
        <v>1</v>
      </c>
      <c r="AK39" s="100">
        <f>IFERROR(MATCH($H39,$K$2:AK$2,FALSE),0)</f>
        <v>1</v>
      </c>
      <c r="AL39" s="100">
        <f>IFERROR(MATCH($H39,$K$2:AL$2,FALSE),0)</f>
        <v>1</v>
      </c>
      <c r="AM39" s="100">
        <f>IFERROR(MATCH($H39,$K$2:AM$2,FALSE),0)</f>
        <v>1</v>
      </c>
      <c r="AN39" s="100">
        <f>IFERROR(MATCH($H39,$K$2:AN$2,FALSE),0)</f>
        <v>1</v>
      </c>
      <c r="AO39" s="100">
        <f>IFERROR(MATCH($H39,$K$2:AO$2,FALSE),0)</f>
        <v>1</v>
      </c>
      <c r="AP39" s="100">
        <f>IFERROR(MATCH($H39,$K$2:AP$2,FALSE),0)</f>
        <v>1</v>
      </c>
      <c r="AQ39" s="100">
        <f>IFERROR(MATCH($H39,$K$2:AQ$2,FALSE),0)</f>
        <v>1</v>
      </c>
      <c r="AR39" s="100">
        <f>IFERROR(MATCH($H39,$K$2:AR$2,FALSE),0)</f>
        <v>1</v>
      </c>
      <c r="AS39" s="100">
        <f>IFERROR(MATCH($H39,$K$2:AS$2,FALSE),0)</f>
        <v>1</v>
      </c>
      <c r="AT39" s="100">
        <f>IFERROR(MATCH($H39,$K$2:AT$2,FALSE),0)</f>
        <v>1</v>
      </c>
      <c r="AU39" s="100">
        <f>IFERROR(MATCH($H39,$K$2:AU$2,FALSE),0)</f>
        <v>1</v>
      </c>
      <c r="AV39" s="100">
        <f>IFERROR(MATCH($H39,$K$2:AV$2,FALSE),0)</f>
        <v>1</v>
      </c>
      <c r="AW39" s="100">
        <f>IFERROR(MATCH($H39,$K$2:AW$2,FALSE),0)</f>
        <v>1</v>
      </c>
      <c r="AX39" s="100">
        <f>IFERROR(MATCH($H39,$K$2:AX$2,FALSE),0)</f>
        <v>1</v>
      </c>
      <c r="AY39" s="100">
        <f>IFERROR(MATCH($H39,$K$2:AY$2,FALSE),0)</f>
        <v>1</v>
      </c>
      <c r="AZ39" s="100">
        <f>IFERROR(MATCH($H39,$K$2:AZ$2,FALSE),0)</f>
        <v>1</v>
      </c>
      <c r="BA39" s="100">
        <f>IFERROR(MATCH($H39,$K$2:BA$2,FALSE),0)</f>
        <v>1</v>
      </c>
      <c r="BB39" s="100">
        <f>IFERROR(MATCH($H39,$K$2:BB$2,FALSE),0)</f>
        <v>1</v>
      </c>
      <c r="BC39" s="100">
        <f>IFERROR(MATCH($H39,$K$2:BC$2,FALSE),0)</f>
        <v>1</v>
      </c>
      <c r="BD39" s="100">
        <f>IFERROR(MATCH($H39,$K$2:BD$2,FALSE),0)</f>
        <v>1</v>
      </c>
      <c r="BE39" s="100">
        <f>IFERROR(MATCH($H39,$K$2:BE$2,FALSE),0)</f>
        <v>1</v>
      </c>
      <c r="BF39" s="100">
        <f>IFERROR(MATCH($H39,$K$2:BF$2,FALSE),0)</f>
        <v>1</v>
      </c>
    </row>
    <row r="40" spans="2:58">
      <c r="E40" s="104"/>
      <c r="F40" s="71" t="s">
        <v>153</v>
      </c>
      <c r="G40" s="71" t="s">
        <v>151</v>
      </c>
      <c r="H40" s="71" t="str">
        <f>Drivers!$D$244&amp;" "&amp;Drivers!$E$244</f>
        <v>Q1 2020</v>
      </c>
      <c r="I40" s="110">
        <f>I$18</f>
        <v>0</v>
      </c>
      <c r="J40" s="103"/>
      <c r="K40" s="100">
        <f>IFERROR(MATCH($H40,$K$2:K$2,FALSE),0)</f>
        <v>1</v>
      </c>
      <c r="L40" s="100">
        <f>IFERROR(MATCH($H40,$K$2:L$2,FALSE),0)</f>
        <v>1</v>
      </c>
      <c r="M40" s="100">
        <f>IFERROR(MATCH($H40,$K$2:M$2,FALSE),0)</f>
        <v>1</v>
      </c>
      <c r="N40" s="100">
        <f>IFERROR(MATCH($H40,$K$2:N$2,FALSE),0)</f>
        <v>1</v>
      </c>
      <c r="O40" s="100">
        <f>IFERROR(MATCH($H40,$K$2:O$2,FALSE),0)</f>
        <v>1</v>
      </c>
      <c r="P40" s="100">
        <f>IFERROR(MATCH($H40,$K$2:P$2,FALSE),0)</f>
        <v>1</v>
      </c>
      <c r="Q40" s="100">
        <f>IFERROR(MATCH($H40,$K$2:Q$2,FALSE),0)</f>
        <v>1</v>
      </c>
      <c r="R40" s="100">
        <f>IFERROR(MATCH($H40,$K$2:R$2,FALSE),0)</f>
        <v>1</v>
      </c>
      <c r="S40" s="100">
        <f>IFERROR(MATCH($H40,$K$2:S$2,FALSE),0)</f>
        <v>1</v>
      </c>
      <c r="T40" s="100">
        <f>IFERROR(MATCH($H40,$K$2:T$2,FALSE),0)</f>
        <v>1</v>
      </c>
      <c r="U40" s="100">
        <f>IFERROR(MATCH($H40,$K$2:U$2,FALSE),0)</f>
        <v>1</v>
      </c>
      <c r="V40" s="100">
        <f>IFERROR(MATCH($H40,$K$2:V$2,FALSE),0)</f>
        <v>1</v>
      </c>
      <c r="W40" s="100">
        <f>IFERROR(MATCH($H40,$K$2:W$2,FALSE),0)</f>
        <v>1</v>
      </c>
      <c r="X40" s="100">
        <f>IFERROR(MATCH($H40,$K$2:X$2,FALSE),0)</f>
        <v>1</v>
      </c>
      <c r="Y40" s="100">
        <f>IFERROR(MATCH($H40,$K$2:Y$2,FALSE),0)</f>
        <v>1</v>
      </c>
      <c r="Z40" s="100">
        <f>IFERROR(MATCH($H40,$K$2:Z$2,FALSE),0)</f>
        <v>1</v>
      </c>
      <c r="AA40" s="100">
        <f>IFERROR(MATCH($H40,$K$2:AA$2,FALSE),0)</f>
        <v>1</v>
      </c>
      <c r="AB40" s="100">
        <f>IFERROR(MATCH($H40,$K$2:AB$2,FALSE),0)</f>
        <v>1</v>
      </c>
      <c r="AC40" s="100">
        <f>IFERROR(MATCH($H40,$K$2:AC$2,FALSE),0)</f>
        <v>1</v>
      </c>
      <c r="AD40" s="100">
        <f>IFERROR(MATCH($H40,$K$2:AD$2,FALSE),0)</f>
        <v>1</v>
      </c>
      <c r="AE40" s="100">
        <f>IFERROR(MATCH($H40,$K$2:AE$2,FALSE),0)</f>
        <v>1</v>
      </c>
      <c r="AF40" s="100">
        <f>IFERROR(MATCH($H40,$K$2:AF$2,FALSE),0)</f>
        <v>1</v>
      </c>
      <c r="AG40" s="100">
        <f>IFERROR(MATCH($H40,$K$2:AG$2,FALSE),0)</f>
        <v>1</v>
      </c>
      <c r="AH40" s="100">
        <f>IFERROR(MATCH($H40,$K$2:AH$2,FALSE),0)</f>
        <v>1</v>
      </c>
      <c r="AI40" s="100">
        <f>IFERROR(MATCH($H40,$K$2:AI$2,FALSE),0)</f>
        <v>1</v>
      </c>
      <c r="AJ40" s="100">
        <f>IFERROR(MATCH($H40,$K$2:AJ$2,FALSE),0)</f>
        <v>1</v>
      </c>
      <c r="AK40" s="100">
        <f>IFERROR(MATCH($H40,$K$2:AK$2,FALSE),0)</f>
        <v>1</v>
      </c>
      <c r="AL40" s="100">
        <f>IFERROR(MATCH($H40,$K$2:AL$2,FALSE),0)</f>
        <v>1</v>
      </c>
      <c r="AM40" s="100">
        <f>IFERROR(MATCH($H40,$K$2:AM$2,FALSE),0)</f>
        <v>1</v>
      </c>
      <c r="AN40" s="100">
        <f>IFERROR(MATCH($H40,$K$2:AN$2,FALSE),0)</f>
        <v>1</v>
      </c>
      <c r="AO40" s="100">
        <f>IFERROR(MATCH($H40,$K$2:AO$2,FALSE),0)</f>
        <v>1</v>
      </c>
      <c r="AP40" s="100">
        <f>IFERROR(MATCH($H40,$K$2:AP$2,FALSE),0)</f>
        <v>1</v>
      </c>
      <c r="AQ40" s="100">
        <f>IFERROR(MATCH($H40,$K$2:AQ$2,FALSE),0)</f>
        <v>1</v>
      </c>
      <c r="AR40" s="100">
        <f>IFERROR(MATCH($H40,$K$2:AR$2,FALSE),0)</f>
        <v>1</v>
      </c>
      <c r="AS40" s="100">
        <f>IFERROR(MATCH($H40,$K$2:AS$2,FALSE),0)</f>
        <v>1</v>
      </c>
      <c r="AT40" s="100">
        <f>IFERROR(MATCH($H40,$K$2:AT$2,FALSE),0)</f>
        <v>1</v>
      </c>
      <c r="AU40" s="100">
        <f>IFERROR(MATCH($H40,$K$2:AU$2,FALSE),0)</f>
        <v>1</v>
      </c>
      <c r="AV40" s="100">
        <f>IFERROR(MATCH($H40,$K$2:AV$2,FALSE),0)</f>
        <v>1</v>
      </c>
      <c r="AW40" s="100">
        <f>IFERROR(MATCH($H40,$K$2:AW$2,FALSE),0)</f>
        <v>1</v>
      </c>
      <c r="AX40" s="100">
        <f>IFERROR(MATCH($H40,$K$2:AX$2,FALSE),0)</f>
        <v>1</v>
      </c>
      <c r="AY40" s="100">
        <f>IFERROR(MATCH($H40,$K$2:AY$2,FALSE),0)</f>
        <v>1</v>
      </c>
      <c r="AZ40" s="100">
        <f>IFERROR(MATCH($H40,$K$2:AZ$2,FALSE),0)</f>
        <v>1</v>
      </c>
      <c r="BA40" s="100">
        <f>IFERROR(MATCH($H40,$K$2:BA$2,FALSE),0)</f>
        <v>1</v>
      </c>
      <c r="BB40" s="100">
        <f>IFERROR(MATCH($H40,$K$2:BB$2,FALSE),0)</f>
        <v>1</v>
      </c>
      <c r="BC40" s="100">
        <f>IFERROR(MATCH($H40,$K$2:BC$2,FALSE),0)</f>
        <v>1</v>
      </c>
      <c r="BD40" s="100">
        <f>IFERROR(MATCH($H40,$K$2:BD$2,FALSE),0)</f>
        <v>1</v>
      </c>
      <c r="BE40" s="100">
        <f>IFERROR(MATCH($H40,$K$2:BE$2,FALSE),0)</f>
        <v>1</v>
      </c>
      <c r="BF40" s="100">
        <f>IFERROR(MATCH($H40,$K$2:BF$2,FALSE),0)</f>
        <v>1</v>
      </c>
    </row>
    <row r="41" spans="2:58">
      <c r="E41" s="104"/>
      <c r="F41" s="71"/>
      <c r="G41" s="71" t="s">
        <v>152</v>
      </c>
      <c r="H41" s="71" t="str">
        <f>Drivers!$D$245&amp;" "&amp;Drivers!$E$245</f>
        <v>Q1 2020</v>
      </c>
      <c r="I41" s="110">
        <f>I$19</f>
        <v>0</v>
      </c>
      <c r="J41" s="103"/>
      <c r="K41" s="100">
        <f>IFERROR(MATCH($H41,$K$2:K$2,FALSE),0)</f>
        <v>1</v>
      </c>
      <c r="L41" s="100">
        <f>IFERROR(MATCH($H41,$K$2:L$2,FALSE),0)</f>
        <v>1</v>
      </c>
      <c r="M41" s="100">
        <f>IFERROR(MATCH($H41,$K$2:M$2,FALSE),0)</f>
        <v>1</v>
      </c>
      <c r="N41" s="100">
        <f>IFERROR(MATCH($H41,$K$2:N$2,FALSE),0)</f>
        <v>1</v>
      </c>
      <c r="O41" s="100">
        <f>IFERROR(MATCH($H41,$K$2:O$2,FALSE),0)</f>
        <v>1</v>
      </c>
      <c r="P41" s="100">
        <f>IFERROR(MATCH($H41,$K$2:P$2,FALSE),0)</f>
        <v>1</v>
      </c>
      <c r="Q41" s="100">
        <f>IFERROR(MATCH($H41,$K$2:Q$2,FALSE),0)</f>
        <v>1</v>
      </c>
      <c r="R41" s="100">
        <f>IFERROR(MATCH($H41,$K$2:R$2,FALSE),0)</f>
        <v>1</v>
      </c>
      <c r="S41" s="100">
        <f>IFERROR(MATCH($H41,$K$2:S$2,FALSE),0)</f>
        <v>1</v>
      </c>
      <c r="T41" s="100">
        <f>IFERROR(MATCH($H41,$K$2:T$2,FALSE),0)</f>
        <v>1</v>
      </c>
      <c r="U41" s="100">
        <f>IFERROR(MATCH($H41,$K$2:U$2,FALSE),0)</f>
        <v>1</v>
      </c>
      <c r="V41" s="100">
        <f>IFERROR(MATCH($H41,$K$2:V$2,FALSE),0)</f>
        <v>1</v>
      </c>
      <c r="W41" s="100">
        <f>IFERROR(MATCH($H41,$K$2:W$2,FALSE),0)</f>
        <v>1</v>
      </c>
      <c r="X41" s="100">
        <f>IFERROR(MATCH($H41,$K$2:X$2,FALSE),0)</f>
        <v>1</v>
      </c>
      <c r="Y41" s="100">
        <f>IFERROR(MATCH($H41,$K$2:Y$2,FALSE),0)</f>
        <v>1</v>
      </c>
      <c r="Z41" s="100">
        <f>IFERROR(MATCH($H41,$K$2:Z$2,FALSE),0)</f>
        <v>1</v>
      </c>
      <c r="AA41" s="100">
        <f>IFERROR(MATCH($H41,$K$2:AA$2,FALSE),0)</f>
        <v>1</v>
      </c>
      <c r="AB41" s="100">
        <f>IFERROR(MATCH($H41,$K$2:AB$2,FALSE),0)</f>
        <v>1</v>
      </c>
      <c r="AC41" s="100">
        <f>IFERROR(MATCH($H41,$K$2:AC$2,FALSE),0)</f>
        <v>1</v>
      </c>
      <c r="AD41" s="100">
        <f>IFERROR(MATCH($H41,$K$2:AD$2,FALSE),0)</f>
        <v>1</v>
      </c>
      <c r="AE41" s="100">
        <f>IFERROR(MATCH($H41,$K$2:AE$2,FALSE),0)</f>
        <v>1</v>
      </c>
      <c r="AF41" s="100">
        <f>IFERROR(MATCH($H41,$K$2:AF$2,FALSE),0)</f>
        <v>1</v>
      </c>
      <c r="AG41" s="100">
        <f>IFERROR(MATCH($H41,$K$2:AG$2,FALSE),0)</f>
        <v>1</v>
      </c>
      <c r="AH41" s="100">
        <f>IFERROR(MATCH($H41,$K$2:AH$2,FALSE),0)</f>
        <v>1</v>
      </c>
      <c r="AI41" s="100">
        <f>IFERROR(MATCH($H41,$K$2:AI$2,FALSE),0)</f>
        <v>1</v>
      </c>
      <c r="AJ41" s="100">
        <f>IFERROR(MATCH($H41,$K$2:AJ$2,FALSE),0)</f>
        <v>1</v>
      </c>
      <c r="AK41" s="100">
        <f>IFERROR(MATCH($H41,$K$2:AK$2,FALSE),0)</f>
        <v>1</v>
      </c>
      <c r="AL41" s="100">
        <f>IFERROR(MATCH($H41,$K$2:AL$2,FALSE),0)</f>
        <v>1</v>
      </c>
      <c r="AM41" s="100">
        <f>IFERROR(MATCH($H41,$K$2:AM$2,FALSE),0)</f>
        <v>1</v>
      </c>
      <c r="AN41" s="100">
        <f>IFERROR(MATCH($H41,$K$2:AN$2,FALSE),0)</f>
        <v>1</v>
      </c>
      <c r="AO41" s="100">
        <f>IFERROR(MATCH($H41,$K$2:AO$2,FALSE),0)</f>
        <v>1</v>
      </c>
      <c r="AP41" s="100">
        <f>IFERROR(MATCH($H41,$K$2:AP$2,FALSE),0)</f>
        <v>1</v>
      </c>
      <c r="AQ41" s="100">
        <f>IFERROR(MATCH($H41,$K$2:AQ$2,FALSE),0)</f>
        <v>1</v>
      </c>
      <c r="AR41" s="100">
        <f>IFERROR(MATCH($H41,$K$2:AR$2,FALSE),0)</f>
        <v>1</v>
      </c>
      <c r="AS41" s="100">
        <f>IFERROR(MATCH($H41,$K$2:AS$2,FALSE),0)</f>
        <v>1</v>
      </c>
      <c r="AT41" s="100">
        <f>IFERROR(MATCH($H41,$K$2:AT$2,FALSE),0)</f>
        <v>1</v>
      </c>
      <c r="AU41" s="100">
        <f>IFERROR(MATCH($H41,$K$2:AU$2,FALSE),0)</f>
        <v>1</v>
      </c>
      <c r="AV41" s="100">
        <f>IFERROR(MATCH($H41,$K$2:AV$2,FALSE),0)</f>
        <v>1</v>
      </c>
      <c r="AW41" s="100">
        <f>IFERROR(MATCH($H41,$K$2:AW$2,FALSE),0)</f>
        <v>1</v>
      </c>
      <c r="AX41" s="100">
        <f>IFERROR(MATCH($H41,$K$2:AX$2,FALSE),0)</f>
        <v>1</v>
      </c>
      <c r="AY41" s="100">
        <f>IFERROR(MATCH($H41,$K$2:AY$2,FALSE),0)</f>
        <v>1</v>
      </c>
      <c r="AZ41" s="100">
        <f>IFERROR(MATCH($H41,$K$2:AZ$2,FALSE),0)</f>
        <v>1</v>
      </c>
      <c r="BA41" s="100">
        <f>IFERROR(MATCH($H41,$K$2:BA$2,FALSE),0)</f>
        <v>1</v>
      </c>
      <c r="BB41" s="100">
        <f>IFERROR(MATCH($H41,$K$2:BB$2,FALSE),0)</f>
        <v>1</v>
      </c>
      <c r="BC41" s="100">
        <f>IFERROR(MATCH($H41,$K$2:BC$2,FALSE),0)</f>
        <v>1</v>
      </c>
      <c r="BD41" s="100">
        <f>IFERROR(MATCH($H41,$K$2:BD$2,FALSE),0)</f>
        <v>1</v>
      </c>
      <c r="BE41" s="100">
        <f>IFERROR(MATCH($H41,$K$2:BE$2,FALSE),0)</f>
        <v>1</v>
      </c>
      <c r="BF41" s="100">
        <f>IFERROR(MATCH($H41,$K$2:BF$2,FALSE),0)</f>
        <v>1</v>
      </c>
    </row>
    <row r="42" spans="2:58" ht="5" customHeight="1"/>
    <row r="43" spans="2:58" outlineLevel="1">
      <c r="E43" s="105" t="s">
        <v>7</v>
      </c>
      <c r="F43" s="89" t="s">
        <v>148</v>
      </c>
      <c r="G43" s="89" t="s">
        <v>151</v>
      </c>
      <c r="H43" s="89" t="str">
        <f>Drivers!$D$283&amp;" "&amp;Drivers!$E$283</f>
        <v>Q1 2020</v>
      </c>
      <c r="I43" s="110">
        <f>I$21</f>
        <v>0</v>
      </c>
      <c r="J43" s="103">
        <f>Drivers!$G$283</f>
        <v>0</v>
      </c>
      <c r="K43" s="100">
        <f>IFERROR(IF(MATCH($H43,$K$2:K$2,FALSE)+($J43/(Drivers!$G$12*Drivers!$Q$16*30)/3)&lt;COLUMNS($K$2:K$2),0,MATCH($H43,$K$2:K$2,FALSE)),0)</f>
        <v>1</v>
      </c>
      <c r="L43" s="100">
        <f>IFERROR(IF(MATCH($H43,$K$2:L$2,FALSE)+($J43/(Drivers!$G$12*Drivers!$Q$16*30)/3)&lt;COLUMNS($K$2:L$2),0,MATCH($H43,$K$2:L$2,FALSE)),0)</f>
        <v>0</v>
      </c>
      <c r="M43" s="100">
        <f>IFERROR(IF(MATCH($H43,$K$2:M$2,FALSE)+($J43/(Drivers!$G$12*Drivers!$Q$16*30)/3)&lt;COLUMNS($K$2:M$2),0,MATCH($H43,$K$2:M$2,FALSE)),0)</f>
        <v>0</v>
      </c>
      <c r="N43" s="100">
        <f>IFERROR(IF(MATCH($H43,$K$2:N$2,FALSE)+($J43/(Drivers!$G$12*Drivers!$Q$16*30)/3)&lt;COLUMNS($K$2:N$2),0,MATCH($H43,$K$2:N$2,FALSE)),0)</f>
        <v>0</v>
      </c>
      <c r="O43" s="100">
        <f>IFERROR(IF(MATCH($H43,$K$2:O$2,FALSE)+($J43/(Drivers!$G$12*Drivers!$Q$16*30)/3)&lt;COLUMNS($K$2:O$2),0,MATCH($H43,$K$2:O$2,FALSE)),0)</f>
        <v>0</v>
      </c>
      <c r="P43" s="100">
        <f>IFERROR(IF(MATCH($H43,$K$2:P$2,FALSE)+($J43/(Drivers!$G$12*Drivers!$Q$16*30)/3)&lt;COLUMNS($K$2:P$2),0,MATCH($H43,$K$2:P$2,FALSE)),0)</f>
        <v>0</v>
      </c>
      <c r="Q43" s="100">
        <f>IFERROR(IF(MATCH($H43,$K$2:Q$2,FALSE)+($J43/(Drivers!$G$12*Drivers!$Q$16*30)/3)&lt;COLUMNS($K$2:Q$2),0,MATCH($H43,$K$2:Q$2,FALSE)),0)</f>
        <v>0</v>
      </c>
      <c r="R43" s="100">
        <f>IFERROR(IF(MATCH($H43,$K$2:R$2,FALSE)+($J43/(Drivers!$G$12*Drivers!$Q$16*30)/3)&lt;COLUMNS($K$2:R$2),0,MATCH($H43,$K$2:R$2,FALSE)),0)</f>
        <v>0</v>
      </c>
      <c r="S43" s="100">
        <f>IFERROR(IF(MATCH($H43,$K$2:S$2,FALSE)+($J43/(Drivers!$G$12*Drivers!$Q$16*30)/3)&lt;COLUMNS($K$2:S$2),0,MATCH($H43,$K$2:S$2,FALSE)),0)</f>
        <v>0</v>
      </c>
      <c r="T43" s="100">
        <f>IFERROR(IF(MATCH($H43,$K$2:T$2,FALSE)+($J43/(Drivers!$G$12*Drivers!$Q$16*30)/3)&lt;COLUMNS($K$2:T$2),0,MATCH($H43,$K$2:T$2,FALSE)),0)</f>
        <v>0</v>
      </c>
      <c r="U43" s="100">
        <f>IFERROR(IF(MATCH($H43,$K$2:U$2,FALSE)+($J43/(Drivers!$G$12*Drivers!$Q$16*30)/3)&lt;COLUMNS($K$2:U$2),0,MATCH($H43,$K$2:U$2,FALSE)),0)</f>
        <v>0</v>
      </c>
      <c r="V43" s="100">
        <f>IFERROR(IF(MATCH($H43,$K$2:V$2,FALSE)+($J43/(Drivers!$G$12*Drivers!$Q$16*30)/3)&lt;COLUMNS($K$2:V$2),0,MATCH($H43,$K$2:V$2,FALSE)),0)</f>
        <v>0</v>
      </c>
      <c r="W43" s="100">
        <f>IFERROR(IF(MATCH($H43,$K$2:W$2,FALSE)+($J43/(Drivers!$G$12*Drivers!$Q$16*30)/3)&lt;COLUMNS($K$2:W$2),0,MATCH($H43,$K$2:W$2,FALSE)),0)</f>
        <v>0</v>
      </c>
      <c r="X43" s="100">
        <f>IFERROR(IF(MATCH($H43,$K$2:X$2,FALSE)+($J43/(Drivers!$G$12*Drivers!$Q$16*30)/3)&lt;COLUMNS($K$2:X$2),0,MATCH($H43,$K$2:X$2,FALSE)),0)</f>
        <v>0</v>
      </c>
      <c r="Y43" s="100">
        <f>IFERROR(IF(MATCH($H43,$K$2:Y$2,FALSE)+($J43/(Drivers!$G$12*Drivers!$Q$16*30)/3)&lt;COLUMNS($K$2:Y$2),0,MATCH($H43,$K$2:Y$2,FALSE)),0)</f>
        <v>0</v>
      </c>
      <c r="Z43" s="100">
        <f>IFERROR(IF(MATCH($H43,$K$2:Z$2,FALSE)+($J43/(Drivers!$G$12*Drivers!$Q$16*30)/3)&lt;COLUMNS($K$2:Z$2),0,MATCH($H43,$K$2:Z$2,FALSE)),0)</f>
        <v>0</v>
      </c>
      <c r="AA43" s="100">
        <f>IFERROR(IF(MATCH($H43,$K$2:AA$2,FALSE)+($J43/(Drivers!$G$12*Drivers!$Q$16*30)/3)&lt;COLUMNS($K$2:AA$2),0,MATCH($H43,$K$2:AA$2,FALSE)),0)</f>
        <v>0</v>
      </c>
      <c r="AB43" s="100">
        <f>IFERROR(IF(MATCH($H43,$K$2:AB$2,FALSE)+($J43/(Drivers!$G$12*Drivers!$Q$16*30)/3)&lt;COLUMNS($K$2:AB$2),0,MATCH($H43,$K$2:AB$2,FALSE)),0)</f>
        <v>0</v>
      </c>
      <c r="AC43" s="100">
        <f>IFERROR(IF(MATCH($H43,$K$2:AC$2,FALSE)+($J43/(Drivers!$G$12*Drivers!$Q$16*30)/3)&lt;COLUMNS($K$2:AC$2),0,MATCH($H43,$K$2:AC$2,FALSE)),0)</f>
        <v>0</v>
      </c>
      <c r="AD43" s="100">
        <f>IFERROR(IF(MATCH($H43,$K$2:AD$2,FALSE)+($J43/(Drivers!$G$12*Drivers!$Q$16*30)/3)&lt;COLUMNS($K$2:AD$2),0,MATCH($H43,$K$2:AD$2,FALSE)),0)</f>
        <v>0</v>
      </c>
      <c r="AE43" s="100">
        <f>IFERROR(IF(MATCH($H43,$K$2:AE$2,FALSE)+($J43/(Drivers!$G$12*Drivers!$Q$16*30)/3)&lt;COLUMNS($K$2:AE$2),0,MATCH($H43,$K$2:AE$2,FALSE)),0)</f>
        <v>0</v>
      </c>
      <c r="AF43" s="100">
        <f>IFERROR(IF(MATCH($H43,$K$2:AF$2,FALSE)+($J43/(Drivers!$G$12*Drivers!$Q$16*30)/3)&lt;COLUMNS($K$2:AF$2),0,MATCH($H43,$K$2:AF$2,FALSE)),0)</f>
        <v>0</v>
      </c>
      <c r="AG43" s="100">
        <f>IFERROR(IF(MATCH($H43,$K$2:AG$2,FALSE)+($J43/(Drivers!$G$12*Drivers!$Q$16*30)/3)&lt;COLUMNS($K$2:AG$2),0,MATCH($H43,$K$2:AG$2,FALSE)),0)</f>
        <v>0</v>
      </c>
      <c r="AH43" s="100">
        <f>IFERROR(IF(MATCH($H43,$K$2:AH$2,FALSE)+($J43/(Drivers!$G$12*Drivers!$Q$16*30)/3)&lt;COLUMNS($K$2:AH$2),0,MATCH($H43,$K$2:AH$2,FALSE)),0)</f>
        <v>0</v>
      </c>
      <c r="AI43" s="100">
        <f>IFERROR(IF(MATCH($H43,$K$2:AI$2,FALSE)+($J43/(Drivers!$G$12*Drivers!$Q$16*30)/3)&lt;COLUMNS($K$2:AI$2),0,MATCH($H43,$K$2:AI$2,FALSE)),0)</f>
        <v>0</v>
      </c>
      <c r="AJ43" s="100">
        <f>IFERROR(IF(MATCH($H43,$K$2:AJ$2,FALSE)+($J43/(Drivers!$G$12*Drivers!$Q$16*30)/3)&lt;COLUMNS($K$2:AJ$2),0,MATCH($H43,$K$2:AJ$2,FALSE)),0)</f>
        <v>0</v>
      </c>
      <c r="AK43" s="100">
        <f>IFERROR(IF(MATCH($H43,$K$2:AK$2,FALSE)+($J43/(Drivers!$G$12*Drivers!$Q$16*30)/3)&lt;COLUMNS($K$2:AK$2),0,MATCH($H43,$K$2:AK$2,FALSE)),0)</f>
        <v>0</v>
      </c>
      <c r="AL43" s="100">
        <f>IFERROR(IF(MATCH($H43,$K$2:AL$2,FALSE)+($J43/(Drivers!$G$12*Drivers!$Q$16*30)/3)&lt;COLUMNS($K$2:AL$2),0,MATCH($H43,$K$2:AL$2,FALSE)),0)</f>
        <v>0</v>
      </c>
      <c r="AM43" s="100">
        <f>IFERROR(IF(MATCH($H43,$K$2:AM$2,FALSE)+($J43/(Drivers!$G$12*Drivers!$Q$16*30)/3)&lt;COLUMNS($K$2:AM$2),0,MATCH($H43,$K$2:AM$2,FALSE)),0)</f>
        <v>0</v>
      </c>
      <c r="AN43" s="100">
        <f>IFERROR(IF(MATCH($H43,$K$2:AN$2,FALSE)+($J43/(Drivers!$G$12*Drivers!$Q$16*30)/3)&lt;COLUMNS($K$2:AN$2),0,MATCH($H43,$K$2:AN$2,FALSE)),0)</f>
        <v>0</v>
      </c>
      <c r="AO43" s="100">
        <f>IFERROR(IF(MATCH($H43,$K$2:AO$2,FALSE)+($J43/(Drivers!$G$12*Drivers!$Q$16*30)/3)&lt;COLUMNS($K$2:AO$2),0,MATCH($H43,$K$2:AO$2,FALSE)),0)</f>
        <v>0</v>
      </c>
      <c r="AP43" s="100">
        <f>IFERROR(IF(MATCH($H43,$K$2:AP$2,FALSE)+($J43/(Drivers!$G$12*Drivers!$Q$16*30)/3)&lt;COLUMNS($K$2:AP$2),0,MATCH($H43,$K$2:AP$2,FALSE)),0)</f>
        <v>0</v>
      </c>
      <c r="AQ43" s="100">
        <f>IFERROR(IF(MATCH($H43,$K$2:AQ$2,FALSE)+($J43/(Drivers!$G$12*Drivers!$Q$16*30)/3)&lt;COLUMNS($K$2:AQ$2),0,MATCH($H43,$K$2:AQ$2,FALSE)),0)</f>
        <v>0</v>
      </c>
      <c r="AR43" s="100">
        <f>IFERROR(IF(MATCH($H43,$K$2:AR$2,FALSE)+($J43/(Drivers!$G$12*Drivers!$Q$16*30)/3)&lt;COLUMNS($K$2:AR$2),0,MATCH($H43,$K$2:AR$2,FALSE)),0)</f>
        <v>0</v>
      </c>
      <c r="AS43" s="100">
        <f>IFERROR(IF(MATCH($H43,$K$2:AS$2,FALSE)+($J43/(Drivers!$G$12*Drivers!$Q$16*30)/3)&lt;COLUMNS($K$2:AS$2),0,MATCH($H43,$K$2:AS$2,FALSE)),0)</f>
        <v>0</v>
      </c>
      <c r="AT43" s="100">
        <f>IFERROR(IF(MATCH($H43,$K$2:AT$2,FALSE)+($J43/(Drivers!$G$12*Drivers!$Q$16*30)/3)&lt;COLUMNS($K$2:AT$2),0,MATCH($H43,$K$2:AT$2,FALSE)),0)</f>
        <v>0</v>
      </c>
      <c r="AU43" s="100">
        <f>IFERROR(IF(MATCH($H43,$K$2:AU$2,FALSE)+($J43/(Drivers!$G$12*Drivers!$Q$16*30)/3)&lt;COLUMNS($K$2:AU$2),0,MATCH($H43,$K$2:AU$2,FALSE)),0)</f>
        <v>0</v>
      </c>
      <c r="AV43" s="100">
        <f>IFERROR(IF(MATCH($H43,$K$2:AV$2,FALSE)+($J43/(Drivers!$G$12*Drivers!$Q$16*30)/3)&lt;COLUMNS($K$2:AV$2),0,MATCH($H43,$K$2:AV$2,FALSE)),0)</f>
        <v>0</v>
      </c>
      <c r="AW43" s="100">
        <f>IFERROR(IF(MATCH($H43,$K$2:AW$2,FALSE)+($J43/(Drivers!$G$12*Drivers!$Q$16*30)/3)&lt;COLUMNS($K$2:AW$2),0,MATCH($H43,$K$2:AW$2,FALSE)),0)</f>
        <v>0</v>
      </c>
      <c r="AX43" s="100">
        <f>IFERROR(IF(MATCH($H43,$K$2:AX$2,FALSE)+($J43/(Drivers!$G$12*Drivers!$Q$16*30)/3)&lt;COLUMNS($K$2:AX$2),0,MATCH($H43,$K$2:AX$2,FALSE)),0)</f>
        <v>0</v>
      </c>
      <c r="AY43" s="100">
        <f>IFERROR(IF(MATCH($H43,$K$2:AY$2,FALSE)+($J43/(Drivers!$G$12*Drivers!$Q$16*30)/3)&lt;COLUMNS($K$2:AY$2),0,MATCH($H43,$K$2:AY$2,FALSE)),0)</f>
        <v>0</v>
      </c>
      <c r="AZ43" s="100">
        <f>IFERROR(IF(MATCH($H43,$K$2:AZ$2,FALSE)+($J43/(Drivers!$G$12*Drivers!$Q$16*30)/3)&lt;COLUMNS($K$2:AZ$2),0,MATCH($H43,$K$2:AZ$2,FALSE)),0)</f>
        <v>0</v>
      </c>
      <c r="BA43" s="100">
        <f>IFERROR(IF(MATCH($H43,$K$2:BA$2,FALSE)+($J43/(Drivers!$G$12*Drivers!$Q$16*30)/3)&lt;COLUMNS($K$2:BA$2),0,MATCH($H43,$K$2:BA$2,FALSE)),0)</f>
        <v>0</v>
      </c>
      <c r="BB43" s="100">
        <f>IFERROR(IF(MATCH($H43,$K$2:BB$2,FALSE)+($J43/(Drivers!$G$12*Drivers!$Q$16*30)/3)&lt;COLUMNS($K$2:BB$2),0,MATCH($H43,$K$2:BB$2,FALSE)),0)</f>
        <v>0</v>
      </c>
      <c r="BC43" s="100">
        <f>IFERROR(IF(MATCH($H43,$K$2:BC$2,FALSE)+($J43/(Drivers!$G$12*Drivers!$Q$16*30)/3)&lt;COLUMNS($K$2:BC$2),0,MATCH($H43,$K$2:BC$2,FALSE)),0)</f>
        <v>0</v>
      </c>
      <c r="BD43" s="100">
        <f>IFERROR(IF(MATCH($H43,$K$2:BD$2,FALSE)+($J43/(Drivers!$G$12*Drivers!$Q$16*30)/3)&lt;COLUMNS($K$2:BD$2),0,MATCH($H43,$K$2:BD$2,FALSE)),0)</f>
        <v>0</v>
      </c>
      <c r="BE43" s="100">
        <f>IFERROR(IF(MATCH($H43,$K$2:BE$2,FALSE)+($J43/(Drivers!$G$12*Drivers!$Q$16*30)/3)&lt;COLUMNS($K$2:BE$2),0,MATCH($H43,$K$2:BE$2,FALSE)),0)</f>
        <v>0</v>
      </c>
      <c r="BF43" s="100">
        <f>IFERROR(IF(MATCH($H43,$K$2:BF$2,FALSE)+($J43/(Drivers!$G$12*Drivers!$Q$16*30)/3)&lt;COLUMNS($K$2:BF$2),0,MATCH($H43,$K$2:BF$2,FALSE)),0)</f>
        <v>0</v>
      </c>
    </row>
    <row r="44" spans="2:58" outlineLevel="1">
      <c r="E44" s="105"/>
      <c r="F44" s="89"/>
      <c r="G44" s="89" t="s">
        <v>152</v>
      </c>
      <c r="H44" s="89" t="str">
        <f>Drivers!$D$285&amp;" "&amp;Drivers!$E$285</f>
        <v>Q1 2020</v>
      </c>
      <c r="I44" s="110">
        <f>I$22</f>
        <v>0</v>
      </c>
      <c r="J44" s="103">
        <f>Drivers!$G$285</f>
        <v>0</v>
      </c>
      <c r="K44" s="100">
        <f>IFERROR(IF(MATCH($H44,$K$2:K$2,FALSE)+($J44/(Drivers!$G$12*Drivers!$Q$16*30*2)/3)&lt;COLUMNS($K$2:K$2),0,MATCH($H44,$K$2:K$2,FALSE)),0)</f>
        <v>1</v>
      </c>
      <c r="L44" s="100">
        <f>IFERROR(IF(MATCH($H44,$K$2:L$2,FALSE)+($J44/(Drivers!$G$12*Drivers!$Q$16*30*2)/3)&lt;COLUMNS($K$2:L$2),0,MATCH($H44,$K$2:L$2,FALSE)),0)</f>
        <v>0</v>
      </c>
      <c r="M44" s="100">
        <f>IFERROR(IF(MATCH($H44,$K$2:M$2,FALSE)+($J44/(Drivers!$G$12*Drivers!$Q$16*30*2)/3)&lt;COLUMNS($K$2:M$2),0,MATCH($H44,$K$2:M$2,FALSE)),0)</f>
        <v>0</v>
      </c>
      <c r="N44" s="100">
        <f>IFERROR(IF(MATCH($H44,$K$2:N$2,FALSE)+($J44/(Drivers!$G$12*Drivers!$Q$16*30*2)/3)&lt;COLUMNS($K$2:N$2),0,MATCH($H44,$K$2:N$2,FALSE)),0)</f>
        <v>0</v>
      </c>
      <c r="O44" s="100">
        <f>IFERROR(IF(MATCH($H44,$K$2:O$2,FALSE)+($J44/(Drivers!$G$12*Drivers!$Q$16*30*2)/3)&lt;COLUMNS($K$2:O$2),0,MATCH($H44,$K$2:O$2,FALSE)),0)</f>
        <v>0</v>
      </c>
      <c r="P44" s="100">
        <f>IFERROR(IF(MATCH($H44,$K$2:P$2,FALSE)+($J44/(Drivers!$G$12*Drivers!$Q$16*30*2)/3)&lt;COLUMNS($K$2:P$2),0,MATCH($H44,$K$2:P$2,FALSE)),0)</f>
        <v>0</v>
      </c>
      <c r="Q44" s="100">
        <f>IFERROR(IF(MATCH($H44,$K$2:Q$2,FALSE)+($J44/(Drivers!$G$12*Drivers!$Q$16*30*2)/3)&lt;COLUMNS($K$2:Q$2),0,MATCH($H44,$K$2:Q$2,FALSE)),0)</f>
        <v>0</v>
      </c>
      <c r="R44" s="100">
        <f>IFERROR(IF(MATCH($H44,$K$2:R$2,FALSE)+($J44/(Drivers!$G$12*Drivers!$Q$16*30*2)/3)&lt;COLUMNS($K$2:R$2),0,MATCH($H44,$K$2:R$2,FALSE)),0)</f>
        <v>0</v>
      </c>
      <c r="S44" s="100">
        <f>IFERROR(IF(MATCH($H44,$K$2:S$2,FALSE)+($J44/(Drivers!$G$12*Drivers!$Q$16*30*2)/3)&lt;COLUMNS($K$2:S$2),0,MATCH($H44,$K$2:S$2,FALSE)),0)</f>
        <v>0</v>
      </c>
      <c r="T44" s="100">
        <f>IFERROR(IF(MATCH($H44,$K$2:T$2,FALSE)+($J44/(Drivers!$G$12*Drivers!$Q$16*30*2)/3)&lt;COLUMNS($K$2:T$2),0,MATCH($H44,$K$2:T$2,FALSE)),0)</f>
        <v>0</v>
      </c>
      <c r="U44" s="100">
        <f>IFERROR(IF(MATCH($H44,$K$2:U$2,FALSE)+($J44/(Drivers!$G$12*Drivers!$Q$16*30*2)/3)&lt;COLUMNS($K$2:U$2),0,MATCH($H44,$K$2:U$2,FALSE)),0)</f>
        <v>0</v>
      </c>
      <c r="V44" s="100">
        <f>IFERROR(IF(MATCH($H44,$K$2:V$2,FALSE)+($J44/(Drivers!$G$12*Drivers!$Q$16*30*2)/3)&lt;COLUMNS($K$2:V$2),0,MATCH($H44,$K$2:V$2,FALSE)),0)</f>
        <v>0</v>
      </c>
      <c r="W44" s="100">
        <f>IFERROR(IF(MATCH($H44,$K$2:W$2,FALSE)+($J44/(Drivers!$G$12*Drivers!$Q$16*30*2)/3)&lt;COLUMNS($K$2:W$2),0,MATCH($H44,$K$2:W$2,FALSE)),0)</f>
        <v>0</v>
      </c>
      <c r="X44" s="100">
        <f>IFERROR(IF(MATCH($H44,$K$2:X$2,FALSE)+($J44/(Drivers!$G$12*Drivers!$Q$16*30*2)/3)&lt;COLUMNS($K$2:X$2),0,MATCH($H44,$K$2:X$2,FALSE)),0)</f>
        <v>0</v>
      </c>
      <c r="Y44" s="100">
        <f>IFERROR(IF(MATCH($H44,$K$2:Y$2,FALSE)+($J44/(Drivers!$G$12*Drivers!$Q$16*30*2)/3)&lt;COLUMNS($K$2:Y$2),0,MATCH($H44,$K$2:Y$2,FALSE)),0)</f>
        <v>0</v>
      </c>
      <c r="Z44" s="100">
        <f>IFERROR(IF(MATCH($H44,$K$2:Z$2,FALSE)+($J44/(Drivers!$G$12*Drivers!$Q$16*30*2)/3)&lt;COLUMNS($K$2:Z$2),0,MATCH($H44,$K$2:Z$2,FALSE)),0)</f>
        <v>0</v>
      </c>
      <c r="AA44" s="100">
        <f>IFERROR(IF(MATCH($H44,$K$2:AA$2,FALSE)+($J44/(Drivers!$G$12*Drivers!$Q$16*30*2)/3)&lt;COLUMNS($K$2:AA$2),0,MATCH($H44,$K$2:AA$2,FALSE)),0)</f>
        <v>0</v>
      </c>
      <c r="AB44" s="100">
        <f>IFERROR(IF(MATCH($H44,$K$2:AB$2,FALSE)+($J44/(Drivers!$G$12*Drivers!$Q$16*30*2)/3)&lt;COLUMNS($K$2:AB$2),0,MATCH($H44,$K$2:AB$2,FALSE)),0)</f>
        <v>0</v>
      </c>
      <c r="AC44" s="100">
        <f>IFERROR(IF(MATCH($H44,$K$2:AC$2,FALSE)+($J44/(Drivers!$G$12*Drivers!$Q$16*30*2)/3)&lt;COLUMNS($K$2:AC$2),0,MATCH($H44,$K$2:AC$2,FALSE)),0)</f>
        <v>0</v>
      </c>
      <c r="AD44" s="100">
        <f>IFERROR(IF(MATCH($H44,$K$2:AD$2,FALSE)+($J44/(Drivers!$G$12*Drivers!$Q$16*30*2)/3)&lt;COLUMNS($K$2:AD$2),0,MATCH($H44,$K$2:AD$2,FALSE)),0)</f>
        <v>0</v>
      </c>
      <c r="AE44" s="100">
        <f>IFERROR(IF(MATCH($H44,$K$2:AE$2,FALSE)+($J44/(Drivers!$G$12*Drivers!$Q$16*30*2)/3)&lt;COLUMNS($K$2:AE$2),0,MATCH($H44,$K$2:AE$2,FALSE)),0)</f>
        <v>0</v>
      </c>
      <c r="AF44" s="100">
        <f>IFERROR(IF(MATCH($H44,$K$2:AF$2,FALSE)+($J44/(Drivers!$G$12*Drivers!$Q$16*30*2)/3)&lt;COLUMNS($K$2:AF$2),0,MATCH($H44,$K$2:AF$2,FALSE)),0)</f>
        <v>0</v>
      </c>
      <c r="AG44" s="100">
        <f>IFERROR(IF(MATCH($H44,$K$2:AG$2,FALSE)+($J44/(Drivers!$G$12*Drivers!$Q$16*30*2)/3)&lt;COLUMNS($K$2:AG$2),0,MATCH($H44,$K$2:AG$2,FALSE)),0)</f>
        <v>0</v>
      </c>
      <c r="AH44" s="100">
        <f>IFERROR(IF(MATCH($H44,$K$2:AH$2,FALSE)+($J44/(Drivers!$G$12*Drivers!$Q$16*30*2)/3)&lt;COLUMNS($K$2:AH$2),0,MATCH($H44,$K$2:AH$2,FALSE)),0)</f>
        <v>0</v>
      </c>
      <c r="AI44" s="100">
        <f>IFERROR(IF(MATCH($H44,$K$2:AI$2,FALSE)+($J44/(Drivers!$G$12*Drivers!$Q$16*30*2)/3)&lt;COLUMNS($K$2:AI$2),0,MATCH($H44,$K$2:AI$2,FALSE)),0)</f>
        <v>0</v>
      </c>
      <c r="AJ44" s="100">
        <f>IFERROR(IF(MATCH($H44,$K$2:AJ$2,FALSE)+($J44/(Drivers!$G$12*Drivers!$Q$16*30*2)/3)&lt;COLUMNS($K$2:AJ$2),0,MATCH($H44,$K$2:AJ$2,FALSE)),0)</f>
        <v>0</v>
      </c>
      <c r="AK44" s="100">
        <f>IFERROR(IF(MATCH($H44,$K$2:AK$2,FALSE)+($J44/(Drivers!$G$12*Drivers!$Q$16*30*2)/3)&lt;COLUMNS($K$2:AK$2),0,MATCH($H44,$K$2:AK$2,FALSE)),0)</f>
        <v>0</v>
      </c>
      <c r="AL44" s="100">
        <f>IFERROR(IF(MATCH($H44,$K$2:AL$2,FALSE)+($J44/(Drivers!$G$12*Drivers!$Q$16*30*2)/3)&lt;COLUMNS($K$2:AL$2),0,MATCH($H44,$K$2:AL$2,FALSE)),0)</f>
        <v>0</v>
      </c>
      <c r="AM44" s="100">
        <f>IFERROR(IF(MATCH($H44,$K$2:AM$2,FALSE)+($J44/(Drivers!$G$12*Drivers!$Q$16*30*2)/3)&lt;COLUMNS($K$2:AM$2),0,MATCH($H44,$K$2:AM$2,FALSE)),0)</f>
        <v>0</v>
      </c>
      <c r="AN44" s="100">
        <f>IFERROR(IF(MATCH($H44,$K$2:AN$2,FALSE)+($J44/(Drivers!$G$12*Drivers!$Q$16*30*2)/3)&lt;COLUMNS($K$2:AN$2),0,MATCH($H44,$K$2:AN$2,FALSE)),0)</f>
        <v>0</v>
      </c>
      <c r="AO44" s="100">
        <f>IFERROR(IF(MATCH($H44,$K$2:AO$2,FALSE)+($J44/(Drivers!$G$12*Drivers!$Q$16*30*2)/3)&lt;COLUMNS($K$2:AO$2),0,MATCH($H44,$K$2:AO$2,FALSE)),0)</f>
        <v>0</v>
      </c>
      <c r="AP44" s="100">
        <f>IFERROR(IF(MATCH($H44,$K$2:AP$2,FALSE)+($J44/(Drivers!$G$12*Drivers!$Q$16*30*2)/3)&lt;COLUMNS($K$2:AP$2),0,MATCH($H44,$K$2:AP$2,FALSE)),0)</f>
        <v>0</v>
      </c>
      <c r="AQ44" s="100">
        <f>IFERROR(IF(MATCH($H44,$K$2:AQ$2,FALSE)+($J44/(Drivers!$G$12*Drivers!$Q$16*30*2)/3)&lt;COLUMNS($K$2:AQ$2),0,MATCH($H44,$K$2:AQ$2,FALSE)),0)</f>
        <v>0</v>
      </c>
      <c r="AR44" s="100">
        <f>IFERROR(IF(MATCH($H44,$K$2:AR$2,FALSE)+($J44/(Drivers!$G$12*Drivers!$Q$16*30*2)/3)&lt;COLUMNS($K$2:AR$2),0,MATCH($H44,$K$2:AR$2,FALSE)),0)</f>
        <v>0</v>
      </c>
      <c r="AS44" s="100">
        <f>IFERROR(IF(MATCH($H44,$K$2:AS$2,FALSE)+($J44/(Drivers!$G$12*Drivers!$Q$16*30*2)/3)&lt;COLUMNS($K$2:AS$2),0,MATCH($H44,$K$2:AS$2,FALSE)),0)</f>
        <v>0</v>
      </c>
      <c r="AT44" s="100">
        <f>IFERROR(IF(MATCH($H44,$K$2:AT$2,FALSE)+($J44/(Drivers!$G$12*Drivers!$Q$16*30*2)/3)&lt;COLUMNS($K$2:AT$2),0,MATCH($H44,$K$2:AT$2,FALSE)),0)</f>
        <v>0</v>
      </c>
      <c r="AU44" s="100">
        <f>IFERROR(IF(MATCH($H44,$K$2:AU$2,FALSE)+($J44/(Drivers!$G$12*Drivers!$Q$16*30*2)/3)&lt;COLUMNS($K$2:AU$2),0,MATCH($H44,$K$2:AU$2,FALSE)),0)</f>
        <v>0</v>
      </c>
      <c r="AV44" s="100">
        <f>IFERROR(IF(MATCH($H44,$K$2:AV$2,FALSE)+($J44/(Drivers!$G$12*Drivers!$Q$16*30*2)/3)&lt;COLUMNS($K$2:AV$2),0,MATCH($H44,$K$2:AV$2,FALSE)),0)</f>
        <v>0</v>
      </c>
      <c r="AW44" s="100">
        <f>IFERROR(IF(MATCH($H44,$K$2:AW$2,FALSE)+($J44/(Drivers!$G$12*Drivers!$Q$16*30*2)/3)&lt;COLUMNS($K$2:AW$2),0,MATCH($H44,$K$2:AW$2,FALSE)),0)</f>
        <v>0</v>
      </c>
      <c r="AX44" s="100">
        <f>IFERROR(IF(MATCH($H44,$K$2:AX$2,FALSE)+($J44/(Drivers!$G$12*Drivers!$Q$16*30*2)/3)&lt;COLUMNS($K$2:AX$2),0,MATCH($H44,$K$2:AX$2,FALSE)),0)</f>
        <v>0</v>
      </c>
      <c r="AY44" s="100">
        <f>IFERROR(IF(MATCH($H44,$K$2:AY$2,FALSE)+($J44/(Drivers!$G$12*Drivers!$Q$16*30*2)/3)&lt;COLUMNS($K$2:AY$2),0,MATCH($H44,$K$2:AY$2,FALSE)),0)</f>
        <v>0</v>
      </c>
      <c r="AZ44" s="100">
        <f>IFERROR(IF(MATCH($H44,$K$2:AZ$2,FALSE)+($J44/(Drivers!$G$12*Drivers!$Q$16*30*2)/3)&lt;COLUMNS($K$2:AZ$2),0,MATCH($H44,$K$2:AZ$2,FALSE)),0)</f>
        <v>0</v>
      </c>
      <c r="BA44" s="100">
        <f>IFERROR(IF(MATCH($H44,$K$2:BA$2,FALSE)+($J44/(Drivers!$G$12*Drivers!$Q$16*30*2)/3)&lt;COLUMNS($K$2:BA$2),0,MATCH($H44,$K$2:BA$2,FALSE)),0)</f>
        <v>0</v>
      </c>
      <c r="BB44" s="100">
        <f>IFERROR(IF(MATCH($H44,$K$2:BB$2,FALSE)+($J44/(Drivers!$G$12*Drivers!$Q$16*30*2)/3)&lt;COLUMNS($K$2:BB$2),0,MATCH($H44,$K$2:BB$2,FALSE)),0)</f>
        <v>0</v>
      </c>
      <c r="BC44" s="100">
        <f>IFERROR(IF(MATCH($H44,$K$2:BC$2,FALSE)+($J44/(Drivers!$G$12*Drivers!$Q$16*30*2)/3)&lt;COLUMNS($K$2:BC$2),0,MATCH($H44,$K$2:BC$2,FALSE)),0)</f>
        <v>0</v>
      </c>
      <c r="BD44" s="100">
        <f>IFERROR(IF(MATCH($H44,$K$2:BD$2,FALSE)+($J44/(Drivers!$G$12*Drivers!$Q$16*30*2)/3)&lt;COLUMNS($K$2:BD$2),0,MATCH($H44,$K$2:BD$2,FALSE)),0)</f>
        <v>0</v>
      </c>
      <c r="BE44" s="100">
        <f>IFERROR(IF(MATCH($H44,$K$2:BE$2,FALSE)+($J44/(Drivers!$G$12*Drivers!$Q$16*30*2)/3)&lt;COLUMNS($K$2:BE$2),0,MATCH($H44,$K$2:BE$2,FALSE)),0)</f>
        <v>0</v>
      </c>
      <c r="BF44" s="100">
        <f>IFERROR(IF(MATCH($H44,$K$2:BF$2,FALSE)+($J44/(Drivers!$G$12*Drivers!$Q$16*30*2)/3)&lt;COLUMNS($K$2:BF$2),0,MATCH($H44,$K$2:BF$2,FALSE)),0)</f>
        <v>0</v>
      </c>
    </row>
    <row r="45" spans="2:58" outlineLevel="1">
      <c r="E45" s="105"/>
      <c r="F45" s="89" t="s">
        <v>206</v>
      </c>
      <c r="G45" s="89"/>
      <c r="H45" s="89" t="str">
        <f>Drivers!D288&amp;" "&amp;Drivers!E288</f>
        <v>Q1 2020</v>
      </c>
      <c r="I45" s="110">
        <f>$I$23</f>
        <v>0</v>
      </c>
      <c r="J45" s="103"/>
      <c r="K45" s="100">
        <f>IFERROR(MATCH($H45,$K$2:K$2,FALSE),0)</f>
        <v>1</v>
      </c>
      <c r="L45" s="100">
        <f>IFERROR(MATCH($H45,$K$2:L$2,FALSE),0)</f>
        <v>1</v>
      </c>
      <c r="M45" s="100">
        <f>IFERROR(MATCH($H45,$K$2:M$2,FALSE),0)</f>
        <v>1</v>
      </c>
      <c r="N45" s="100">
        <f>IFERROR(MATCH($H45,$K$2:N$2,FALSE),0)</f>
        <v>1</v>
      </c>
      <c r="O45" s="100">
        <f>IFERROR(MATCH($H45,$K$2:O$2,FALSE),0)</f>
        <v>1</v>
      </c>
      <c r="P45" s="100">
        <f>IFERROR(MATCH($H45,$K$2:P$2,FALSE),0)</f>
        <v>1</v>
      </c>
      <c r="Q45" s="100">
        <f>IFERROR(MATCH($H45,$K$2:Q$2,FALSE),0)</f>
        <v>1</v>
      </c>
      <c r="R45" s="100">
        <f>IFERROR(MATCH($H45,$K$2:R$2,FALSE),0)</f>
        <v>1</v>
      </c>
      <c r="S45" s="100">
        <f>IFERROR(MATCH($H45,$K$2:S$2,FALSE),0)</f>
        <v>1</v>
      </c>
      <c r="T45" s="100">
        <f>IFERROR(MATCH($H45,$K$2:T$2,FALSE),0)</f>
        <v>1</v>
      </c>
      <c r="U45" s="100">
        <f>IFERROR(MATCH($H45,$K$2:U$2,FALSE),0)</f>
        <v>1</v>
      </c>
      <c r="V45" s="100">
        <f>IFERROR(MATCH($H45,$K$2:V$2,FALSE),0)</f>
        <v>1</v>
      </c>
      <c r="W45" s="100">
        <f>IFERROR(MATCH($H45,$K$2:W$2,FALSE),0)</f>
        <v>1</v>
      </c>
      <c r="X45" s="100">
        <f>IFERROR(MATCH($H45,$K$2:X$2,FALSE),0)</f>
        <v>1</v>
      </c>
      <c r="Y45" s="100">
        <f>IFERROR(MATCH($H45,$K$2:Y$2,FALSE),0)</f>
        <v>1</v>
      </c>
      <c r="Z45" s="100">
        <f>IFERROR(MATCH($H45,$K$2:Z$2,FALSE),0)</f>
        <v>1</v>
      </c>
      <c r="AA45" s="100">
        <f>IFERROR(MATCH($H45,$K$2:AA$2,FALSE),0)</f>
        <v>1</v>
      </c>
      <c r="AB45" s="100">
        <f>IFERROR(MATCH($H45,$K$2:AB$2,FALSE),0)</f>
        <v>1</v>
      </c>
      <c r="AC45" s="100">
        <f>IFERROR(MATCH($H45,$K$2:AC$2,FALSE),0)</f>
        <v>1</v>
      </c>
      <c r="AD45" s="100">
        <f>IFERROR(MATCH($H45,$K$2:AD$2,FALSE),0)</f>
        <v>1</v>
      </c>
      <c r="AE45" s="100">
        <f>IFERROR(MATCH($H45,$K$2:AE$2,FALSE),0)</f>
        <v>1</v>
      </c>
      <c r="AF45" s="100">
        <f>IFERROR(MATCH($H45,$K$2:AF$2,FALSE),0)</f>
        <v>1</v>
      </c>
      <c r="AG45" s="100">
        <f>IFERROR(MATCH($H45,$K$2:AG$2,FALSE),0)</f>
        <v>1</v>
      </c>
      <c r="AH45" s="100">
        <f>IFERROR(MATCH($H45,$K$2:AH$2,FALSE),0)</f>
        <v>1</v>
      </c>
      <c r="AI45" s="100">
        <f>IFERROR(MATCH($H45,$K$2:AI$2,FALSE),0)</f>
        <v>1</v>
      </c>
      <c r="AJ45" s="100">
        <f>IFERROR(MATCH($H45,$K$2:AJ$2,FALSE),0)</f>
        <v>1</v>
      </c>
      <c r="AK45" s="100">
        <f>IFERROR(MATCH($H45,$K$2:AK$2,FALSE),0)</f>
        <v>1</v>
      </c>
      <c r="AL45" s="100">
        <f>IFERROR(MATCH($H45,$K$2:AL$2,FALSE),0)</f>
        <v>1</v>
      </c>
      <c r="AM45" s="100">
        <f>IFERROR(MATCH($H45,$K$2:AM$2,FALSE),0)</f>
        <v>1</v>
      </c>
      <c r="AN45" s="100">
        <f>IFERROR(MATCH($H45,$K$2:AN$2,FALSE),0)</f>
        <v>1</v>
      </c>
      <c r="AO45" s="100">
        <f>IFERROR(MATCH($H45,$K$2:AO$2,FALSE),0)</f>
        <v>1</v>
      </c>
      <c r="AP45" s="100">
        <f>IFERROR(MATCH($H45,$K$2:AP$2,FALSE),0)</f>
        <v>1</v>
      </c>
      <c r="AQ45" s="100">
        <f>IFERROR(MATCH($H45,$K$2:AQ$2,FALSE),0)</f>
        <v>1</v>
      </c>
      <c r="AR45" s="100">
        <f>IFERROR(MATCH($H45,$K$2:AR$2,FALSE),0)</f>
        <v>1</v>
      </c>
      <c r="AS45" s="100">
        <f>IFERROR(MATCH($H45,$K$2:AS$2,FALSE),0)</f>
        <v>1</v>
      </c>
      <c r="AT45" s="100">
        <f>IFERROR(MATCH($H45,$K$2:AT$2,FALSE),0)</f>
        <v>1</v>
      </c>
      <c r="AU45" s="100">
        <f>IFERROR(MATCH($H45,$K$2:AU$2,FALSE),0)</f>
        <v>1</v>
      </c>
      <c r="AV45" s="100">
        <f>IFERROR(MATCH($H45,$K$2:AV$2,FALSE),0)</f>
        <v>1</v>
      </c>
      <c r="AW45" s="100">
        <f>IFERROR(MATCH($H45,$K$2:AW$2,FALSE),0)</f>
        <v>1</v>
      </c>
      <c r="AX45" s="100">
        <f>IFERROR(MATCH($H45,$K$2:AX$2,FALSE),0)</f>
        <v>1</v>
      </c>
      <c r="AY45" s="100">
        <f>IFERROR(MATCH($H45,$K$2:AY$2,FALSE),0)</f>
        <v>1</v>
      </c>
      <c r="AZ45" s="100">
        <f>IFERROR(MATCH($H45,$K$2:AZ$2,FALSE),0)</f>
        <v>1</v>
      </c>
      <c r="BA45" s="100">
        <f>IFERROR(MATCH($H45,$K$2:BA$2,FALSE),0)</f>
        <v>1</v>
      </c>
      <c r="BB45" s="100">
        <f>IFERROR(MATCH($H45,$K$2:BB$2,FALSE),0)</f>
        <v>1</v>
      </c>
      <c r="BC45" s="100">
        <f>IFERROR(MATCH($H45,$K$2:BC$2,FALSE),0)</f>
        <v>1</v>
      </c>
      <c r="BD45" s="100">
        <f>IFERROR(MATCH($H45,$K$2:BD$2,FALSE),0)</f>
        <v>1</v>
      </c>
      <c r="BE45" s="100">
        <f>IFERROR(MATCH($H45,$K$2:BE$2,FALSE),0)</f>
        <v>1</v>
      </c>
      <c r="BF45" s="100">
        <f>IFERROR(MATCH($H45,$K$2:BF$2,FALSE),0)</f>
        <v>1</v>
      </c>
    </row>
    <row r="46" spans="2:58" outlineLevel="1">
      <c r="E46" s="105"/>
      <c r="F46" s="89" t="s">
        <v>153</v>
      </c>
      <c r="G46" s="89" t="s">
        <v>151</v>
      </c>
      <c r="H46" s="89" t="str">
        <f>Drivers!$D$290&amp;" "&amp;Drivers!$E$290</f>
        <v>Q1 2020</v>
      </c>
      <c r="I46" s="110">
        <f>I$24</f>
        <v>0</v>
      </c>
      <c r="J46" s="103"/>
      <c r="K46" s="100">
        <f>IFERROR(MATCH($H46,$K$2:K$2,FALSE),0)</f>
        <v>1</v>
      </c>
      <c r="L46" s="100">
        <f>IFERROR(MATCH($H46,$K$2:L$2,FALSE),0)</f>
        <v>1</v>
      </c>
      <c r="M46" s="100">
        <f>IFERROR(MATCH($H46,$K$2:M$2,FALSE),0)</f>
        <v>1</v>
      </c>
      <c r="N46" s="100">
        <f>IFERROR(MATCH($H46,$K$2:N$2,FALSE),0)</f>
        <v>1</v>
      </c>
      <c r="O46" s="100">
        <f>IFERROR(MATCH($H46,$K$2:O$2,FALSE),0)</f>
        <v>1</v>
      </c>
      <c r="P46" s="100">
        <f>IFERROR(MATCH($H46,$K$2:P$2,FALSE),0)</f>
        <v>1</v>
      </c>
      <c r="Q46" s="100">
        <f>IFERROR(MATCH($H46,$K$2:Q$2,FALSE),0)</f>
        <v>1</v>
      </c>
      <c r="R46" s="100">
        <f>IFERROR(MATCH($H46,$K$2:R$2,FALSE),0)</f>
        <v>1</v>
      </c>
      <c r="S46" s="100">
        <f>IFERROR(MATCH($H46,$K$2:S$2,FALSE),0)</f>
        <v>1</v>
      </c>
      <c r="T46" s="100">
        <f>IFERROR(MATCH($H46,$K$2:T$2,FALSE),0)</f>
        <v>1</v>
      </c>
      <c r="U46" s="100">
        <f>IFERROR(MATCH($H46,$K$2:U$2,FALSE),0)</f>
        <v>1</v>
      </c>
      <c r="V46" s="100">
        <f>IFERROR(MATCH($H46,$K$2:V$2,FALSE),0)</f>
        <v>1</v>
      </c>
      <c r="W46" s="100">
        <f>IFERROR(MATCH($H46,$K$2:W$2,FALSE),0)</f>
        <v>1</v>
      </c>
      <c r="X46" s="100">
        <f>IFERROR(MATCH($H46,$K$2:X$2,FALSE),0)</f>
        <v>1</v>
      </c>
      <c r="Y46" s="100">
        <f>IFERROR(MATCH($H46,$K$2:Y$2,FALSE),0)</f>
        <v>1</v>
      </c>
      <c r="Z46" s="100">
        <f>IFERROR(MATCH($H46,$K$2:Z$2,FALSE),0)</f>
        <v>1</v>
      </c>
      <c r="AA46" s="100">
        <f>IFERROR(MATCH($H46,$K$2:AA$2,FALSE),0)</f>
        <v>1</v>
      </c>
      <c r="AB46" s="100">
        <f>IFERROR(MATCH($H46,$K$2:AB$2,FALSE),0)</f>
        <v>1</v>
      </c>
      <c r="AC46" s="100">
        <f>IFERROR(MATCH($H46,$K$2:AC$2,FALSE),0)</f>
        <v>1</v>
      </c>
      <c r="AD46" s="100">
        <f>IFERROR(MATCH($H46,$K$2:AD$2,FALSE),0)</f>
        <v>1</v>
      </c>
      <c r="AE46" s="100">
        <f>IFERROR(MATCH($H46,$K$2:AE$2,FALSE),0)</f>
        <v>1</v>
      </c>
      <c r="AF46" s="100">
        <f>IFERROR(MATCH($H46,$K$2:AF$2,FALSE),0)</f>
        <v>1</v>
      </c>
      <c r="AG46" s="100">
        <f>IFERROR(MATCH($H46,$K$2:AG$2,FALSE),0)</f>
        <v>1</v>
      </c>
      <c r="AH46" s="100">
        <f>IFERROR(MATCH($H46,$K$2:AH$2,FALSE),0)</f>
        <v>1</v>
      </c>
      <c r="AI46" s="100">
        <f>IFERROR(MATCH($H46,$K$2:AI$2,FALSE),0)</f>
        <v>1</v>
      </c>
      <c r="AJ46" s="100">
        <f>IFERROR(MATCH($H46,$K$2:AJ$2,FALSE),0)</f>
        <v>1</v>
      </c>
      <c r="AK46" s="100">
        <f>IFERROR(MATCH($H46,$K$2:AK$2,FALSE),0)</f>
        <v>1</v>
      </c>
      <c r="AL46" s="100">
        <f>IFERROR(MATCH($H46,$K$2:AL$2,FALSE),0)</f>
        <v>1</v>
      </c>
      <c r="AM46" s="100">
        <f>IFERROR(MATCH($H46,$K$2:AM$2,FALSE),0)</f>
        <v>1</v>
      </c>
      <c r="AN46" s="100">
        <f>IFERROR(MATCH($H46,$K$2:AN$2,FALSE),0)</f>
        <v>1</v>
      </c>
      <c r="AO46" s="100">
        <f>IFERROR(MATCH($H46,$K$2:AO$2,FALSE),0)</f>
        <v>1</v>
      </c>
      <c r="AP46" s="100">
        <f>IFERROR(MATCH($H46,$K$2:AP$2,FALSE),0)</f>
        <v>1</v>
      </c>
      <c r="AQ46" s="100">
        <f>IFERROR(MATCH($H46,$K$2:AQ$2,FALSE),0)</f>
        <v>1</v>
      </c>
      <c r="AR46" s="100">
        <f>IFERROR(MATCH($H46,$K$2:AR$2,FALSE),0)</f>
        <v>1</v>
      </c>
      <c r="AS46" s="100">
        <f>IFERROR(MATCH($H46,$K$2:AS$2,FALSE),0)</f>
        <v>1</v>
      </c>
      <c r="AT46" s="100">
        <f>IFERROR(MATCH($H46,$K$2:AT$2,FALSE),0)</f>
        <v>1</v>
      </c>
      <c r="AU46" s="100">
        <f>IFERROR(MATCH($H46,$K$2:AU$2,FALSE),0)</f>
        <v>1</v>
      </c>
      <c r="AV46" s="100">
        <f>IFERROR(MATCH($H46,$K$2:AV$2,FALSE),0)</f>
        <v>1</v>
      </c>
      <c r="AW46" s="100">
        <f>IFERROR(MATCH($H46,$K$2:AW$2,FALSE),0)</f>
        <v>1</v>
      </c>
      <c r="AX46" s="100">
        <f>IFERROR(MATCH($H46,$K$2:AX$2,FALSE),0)</f>
        <v>1</v>
      </c>
      <c r="AY46" s="100">
        <f>IFERROR(MATCH($H46,$K$2:AY$2,FALSE),0)</f>
        <v>1</v>
      </c>
      <c r="AZ46" s="100">
        <f>IFERROR(MATCH($H46,$K$2:AZ$2,FALSE),0)</f>
        <v>1</v>
      </c>
      <c r="BA46" s="100">
        <f>IFERROR(MATCH($H46,$K$2:BA$2,FALSE),0)</f>
        <v>1</v>
      </c>
      <c r="BB46" s="100">
        <f>IFERROR(MATCH($H46,$K$2:BB$2,FALSE),0)</f>
        <v>1</v>
      </c>
      <c r="BC46" s="100">
        <f>IFERROR(MATCH($H46,$K$2:BC$2,FALSE),0)</f>
        <v>1</v>
      </c>
      <c r="BD46" s="100">
        <f>IFERROR(MATCH($H46,$K$2:BD$2,FALSE),0)</f>
        <v>1</v>
      </c>
      <c r="BE46" s="100">
        <f>IFERROR(MATCH($H46,$K$2:BE$2,FALSE),0)</f>
        <v>1</v>
      </c>
      <c r="BF46" s="100">
        <f>IFERROR(MATCH($H46,$K$2:BF$2,FALSE),0)</f>
        <v>1</v>
      </c>
    </row>
    <row r="47" spans="2:58" outlineLevel="1">
      <c r="E47" s="105"/>
      <c r="F47" s="89"/>
      <c r="G47" s="89" t="s">
        <v>152</v>
      </c>
      <c r="H47" s="89" t="str">
        <f>Drivers!$D$291&amp;" "&amp;Drivers!$E$291</f>
        <v>Q1 2020</v>
      </c>
      <c r="I47" s="110">
        <f>I$25</f>
        <v>0</v>
      </c>
      <c r="J47" s="103"/>
      <c r="K47" s="100">
        <f>IFERROR(MATCH($H47,$K$2:K$2,FALSE),0)</f>
        <v>1</v>
      </c>
      <c r="L47" s="100">
        <f>IFERROR(MATCH($H47,$K$2:L$2,FALSE),0)</f>
        <v>1</v>
      </c>
      <c r="M47" s="100">
        <f>IFERROR(MATCH($H47,$K$2:M$2,FALSE),0)</f>
        <v>1</v>
      </c>
      <c r="N47" s="100">
        <f>IFERROR(MATCH($H47,$K$2:N$2,FALSE),0)</f>
        <v>1</v>
      </c>
      <c r="O47" s="100">
        <f>IFERROR(MATCH($H47,$K$2:O$2,FALSE),0)</f>
        <v>1</v>
      </c>
      <c r="P47" s="100">
        <f>IFERROR(MATCH($H47,$K$2:P$2,FALSE),0)</f>
        <v>1</v>
      </c>
      <c r="Q47" s="100">
        <f>IFERROR(MATCH($H47,$K$2:Q$2,FALSE),0)</f>
        <v>1</v>
      </c>
      <c r="R47" s="100">
        <f>IFERROR(MATCH($H47,$K$2:R$2,FALSE),0)</f>
        <v>1</v>
      </c>
      <c r="S47" s="100">
        <f>IFERROR(MATCH($H47,$K$2:S$2,FALSE),0)</f>
        <v>1</v>
      </c>
      <c r="T47" s="100">
        <f>IFERROR(MATCH($H47,$K$2:T$2,FALSE),0)</f>
        <v>1</v>
      </c>
      <c r="U47" s="100">
        <f>IFERROR(MATCH($H47,$K$2:U$2,FALSE),0)</f>
        <v>1</v>
      </c>
      <c r="V47" s="100">
        <f>IFERROR(MATCH($H47,$K$2:V$2,FALSE),0)</f>
        <v>1</v>
      </c>
      <c r="W47" s="100">
        <f>IFERROR(MATCH($H47,$K$2:W$2,FALSE),0)</f>
        <v>1</v>
      </c>
      <c r="X47" s="100">
        <f>IFERROR(MATCH($H47,$K$2:X$2,FALSE),0)</f>
        <v>1</v>
      </c>
      <c r="Y47" s="100">
        <f>IFERROR(MATCH($H47,$K$2:Y$2,FALSE),0)</f>
        <v>1</v>
      </c>
      <c r="Z47" s="100">
        <f>IFERROR(MATCH($H47,$K$2:Z$2,FALSE),0)</f>
        <v>1</v>
      </c>
      <c r="AA47" s="100">
        <f>IFERROR(MATCH($H47,$K$2:AA$2,FALSE),0)</f>
        <v>1</v>
      </c>
      <c r="AB47" s="100">
        <f>IFERROR(MATCH($H47,$K$2:AB$2,FALSE),0)</f>
        <v>1</v>
      </c>
      <c r="AC47" s="100">
        <f>IFERROR(MATCH($H47,$K$2:AC$2,FALSE),0)</f>
        <v>1</v>
      </c>
      <c r="AD47" s="100">
        <f>IFERROR(MATCH($H47,$K$2:AD$2,FALSE),0)</f>
        <v>1</v>
      </c>
      <c r="AE47" s="100">
        <f>IFERROR(MATCH($H47,$K$2:AE$2,FALSE),0)</f>
        <v>1</v>
      </c>
      <c r="AF47" s="100">
        <f>IFERROR(MATCH($H47,$K$2:AF$2,FALSE),0)</f>
        <v>1</v>
      </c>
      <c r="AG47" s="100">
        <f>IFERROR(MATCH($H47,$K$2:AG$2,FALSE),0)</f>
        <v>1</v>
      </c>
      <c r="AH47" s="100">
        <f>IFERROR(MATCH($H47,$K$2:AH$2,FALSE),0)</f>
        <v>1</v>
      </c>
      <c r="AI47" s="100">
        <f>IFERROR(MATCH($H47,$K$2:AI$2,FALSE),0)</f>
        <v>1</v>
      </c>
      <c r="AJ47" s="100">
        <f>IFERROR(MATCH($H47,$K$2:AJ$2,FALSE),0)</f>
        <v>1</v>
      </c>
      <c r="AK47" s="100">
        <f>IFERROR(MATCH($H47,$K$2:AK$2,FALSE),0)</f>
        <v>1</v>
      </c>
      <c r="AL47" s="100">
        <f>IFERROR(MATCH($H47,$K$2:AL$2,FALSE),0)</f>
        <v>1</v>
      </c>
      <c r="AM47" s="100">
        <f>IFERROR(MATCH($H47,$K$2:AM$2,FALSE),0)</f>
        <v>1</v>
      </c>
      <c r="AN47" s="100">
        <f>IFERROR(MATCH($H47,$K$2:AN$2,FALSE),0)</f>
        <v>1</v>
      </c>
      <c r="AO47" s="100">
        <f>IFERROR(MATCH($H47,$K$2:AO$2,FALSE),0)</f>
        <v>1</v>
      </c>
      <c r="AP47" s="100">
        <f>IFERROR(MATCH($H47,$K$2:AP$2,FALSE),0)</f>
        <v>1</v>
      </c>
      <c r="AQ47" s="100">
        <f>IFERROR(MATCH($H47,$K$2:AQ$2,FALSE),0)</f>
        <v>1</v>
      </c>
      <c r="AR47" s="100">
        <f>IFERROR(MATCH($H47,$K$2:AR$2,FALSE),0)</f>
        <v>1</v>
      </c>
      <c r="AS47" s="100">
        <f>IFERROR(MATCH($H47,$K$2:AS$2,FALSE),0)</f>
        <v>1</v>
      </c>
      <c r="AT47" s="100">
        <f>IFERROR(MATCH($H47,$K$2:AT$2,FALSE),0)</f>
        <v>1</v>
      </c>
      <c r="AU47" s="100">
        <f>IFERROR(MATCH($H47,$K$2:AU$2,FALSE),0)</f>
        <v>1</v>
      </c>
      <c r="AV47" s="100">
        <f>IFERROR(MATCH($H47,$K$2:AV$2,FALSE),0)</f>
        <v>1</v>
      </c>
      <c r="AW47" s="100">
        <f>IFERROR(MATCH($H47,$K$2:AW$2,FALSE),0)</f>
        <v>1</v>
      </c>
      <c r="AX47" s="100">
        <f>IFERROR(MATCH($H47,$K$2:AX$2,FALSE),0)</f>
        <v>1</v>
      </c>
      <c r="AY47" s="100">
        <f>IFERROR(MATCH($H47,$K$2:AY$2,FALSE),0)</f>
        <v>1</v>
      </c>
      <c r="AZ47" s="100">
        <f>IFERROR(MATCH($H47,$K$2:AZ$2,FALSE),0)</f>
        <v>1</v>
      </c>
      <c r="BA47" s="100">
        <f>IFERROR(MATCH($H47,$K$2:BA$2,FALSE),0)</f>
        <v>1</v>
      </c>
      <c r="BB47" s="100">
        <f>IFERROR(MATCH($H47,$K$2:BB$2,FALSE),0)</f>
        <v>1</v>
      </c>
      <c r="BC47" s="100">
        <f>IFERROR(MATCH($H47,$K$2:BC$2,FALSE),0)</f>
        <v>1</v>
      </c>
      <c r="BD47" s="100">
        <f>IFERROR(MATCH($H47,$K$2:BD$2,FALSE),0)</f>
        <v>1</v>
      </c>
      <c r="BE47" s="100">
        <f>IFERROR(MATCH($H47,$K$2:BE$2,FALSE),0)</f>
        <v>1</v>
      </c>
      <c r="BF47" s="100">
        <f>IFERROR(MATCH($H47,$K$2:BF$2,FALSE),0)</f>
        <v>1</v>
      </c>
    </row>
    <row r="48" spans="2:58" ht="5" customHeight="1" outlineLevel="1"/>
    <row r="49" spans="2:58" outlineLevel="1">
      <c r="E49" s="90" t="s">
        <v>136</v>
      </c>
      <c r="F49" s="90" t="s">
        <v>148</v>
      </c>
      <c r="G49" s="90" t="s">
        <v>151</v>
      </c>
      <c r="H49" s="90" t="str">
        <f>Drivers!$D$329&amp;" "&amp;Drivers!$E$329</f>
        <v>Q1 2020</v>
      </c>
      <c r="I49" s="110">
        <f>I$27</f>
        <v>0</v>
      </c>
      <c r="J49" s="103">
        <f>Drivers!$G$329</f>
        <v>0</v>
      </c>
      <c r="K49" s="100">
        <f>IFERROR(IF(MATCH($H49,$K$2:K$2,FALSE)+($J49/(Drivers!$G$12*Drivers!$Q$16*30)/3)&lt;COLUMNS($K$2:K$2),0,MATCH($H49,$K$2:K$2,FALSE)),0)</f>
        <v>1</v>
      </c>
      <c r="L49" s="100">
        <f>IFERROR(IF(MATCH($H49,$K$2:L$2,FALSE)+($J49/(Drivers!$G$12*Drivers!$Q$16*30)/3)&lt;COLUMNS($K$2:L$2),0,MATCH($H49,$K$2:L$2,FALSE)),0)</f>
        <v>0</v>
      </c>
      <c r="M49" s="100">
        <f>IFERROR(IF(MATCH($H49,$K$2:M$2,FALSE)+($J49/(Drivers!$G$12*Drivers!$Q$16*30)/3)&lt;COLUMNS($K$2:M$2),0,MATCH($H49,$K$2:M$2,FALSE)),0)</f>
        <v>0</v>
      </c>
      <c r="N49" s="100">
        <f>IFERROR(IF(MATCH($H49,$K$2:N$2,FALSE)+($J49/(Drivers!$G$12*Drivers!$Q$16*30)/3)&lt;COLUMNS($K$2:N$2),0,MATCH($H49,$K$2:N$2,FALSE)),0)</f>
        <v>0</v>
      </c>
      <c r="O49" s="100">
        <f>IFERROR(IF(MATCH($H49,$K$2:O$2,FALSE)+($J49/(Drivers!$G$12*Drivers!$Q$16*30)/3)&lt;COLUMNS($K$2:O$2),0,MATCH($H49,$K$2:O$2,FALSE)),0)</f>
        <v>0</v>
      </c>
      <c r="P49" s="100">
        <f>IFERROR(IF(MATCH($H49,$K$2:P$2,FALSE)+($J49/(Drivers!$G$12*Drivers!$Q$16*30)/3)&lt;COLUMNS($K$2:P$2),0,MATCH($H49,$K$2:P$2,FALSE)),0)</f>
        <v>0</v>
      </c>
      <c r="Q49" s="100">
        <f>IFERROR(IF(MATCH($H49,$K$2:Q$2,FALSE)+($J49/(Drivers!$G$12*Drivers!$Q$16*30)/3)&lt;COLUMNS($K$2:Q$2),0,MATCH($H49,$K$2:Q$2,FALSE)),0)</f>
        <v>0</v>
      </c>
      <c r="R49" s="100">
        <f>IFERROR(IF(MATCH($H49,$K$2:R$2,FALSE)+($J49/(Drivers!$G$12*Drivers!$Q$16*30)/3)&lt;COLUMNS($K$2:R$2),0,MATCH($H49,$K$2:R$2,FALSE)),0)</f>
        <v>0</v>
      </c>
      <c r="S49" s="100">
        <f>IFERROR(IF(MATCH($H49,$K$2:S$2,FALSE)+($J49/(Drivers!$G$12*Drivers!$Q$16*30)/3)&lt;COLUMNS($K$2:S$2),0,MATCH($H49,$K$2:S$2,FALSE)),0)</f>
        <v>0</v>
      </c>
      <c r="T49" s="100">
        <f>IFERROR(IF(MATCH($H49,$K$2:T$2,FALSE)+($J49/(Drivers!$G$12*Drivers!$Q$16*30)/3)&lt;COLUMNS($K$2:T$2),0,MATCH($H49,$K$2:T$2,FALSE)),0)</f>
        <v>0</v>
      </c>
      <c r="U49" s="100">
        <f>IFERROR(IF(MATCH($H49,$K$2:U$2,FALSE)+($J49/(Drivers!$G$12*Drivers!$Q$16*30)/3)&lt;COLUMNS($K$2:U$2),0,MATCH($H49,$K$2:U$2,FALSE)),0)</f>
        <v>0</v>
      </c>
      <c r="V49" s="100">
        <f>IFERROR(IF(MATCH($H49,$K$2:V$2,FALSE)+($J49/(Drivers!$G$12*Drivers!$Q$16*30)/3)&lt;COLUMNS($K$2:V$2),0,MATCH($H49,$K$2:V$2,FALSE)),0)</f>
        <v>0</v>
      </c>
      <c r="W49" s="100">
        <f>IFERROR(IF(MATCH($H49,$K$2:W$2,FALSE)+($J49/(Drivers!$G$12*Drivers!$Q$16*30)/3)&lt;COLUMNS($K$2:W$2),0,MATCH($H49,$K$2:W$2,FALSE)),0)</f>
        <v>0</v>
      </c>
      <c r="X49" s="100">
        <f>IFERROR(IF(MATCH($H49,$K$2:X$2,FALSE)+($J49/(Drivers!$G$12*Drivers!$Q$16*30)/3)&lt;COLUMNS($K$2:X$2),0,MATCH($H49,$K$2:X$2,FALSE)),0)</f>
        <v>0</v>
      </c>
      <c r="Y49" s="100">
        <f>IFERROR(IF(MATCH($H49,$K$2:Y$2,FALSE)+($J49/(Drivers!$G$12*Drivers!$Q$16*30)/3)&lt;COLUMNS($K$2:Y$2),0,MATCH($H49,$K$2:Y$2,FALSE)),0)</f>
        <v>0</v>
      </c>
      <c r="Z49" s="100">
        <f>IFERROR(IF(MATCH($H49,$K$2:Z$2,FALSE)+($J49/(Drivers!$G$12*Drivers!$Q$16*30)/3)&lt;COLUMNS($K$2:Z$2),0,MATCH($H49,$K$2:Z$2,FALSE)),0)</f>
        <v>0</v>
      </c>
      <c r="AA49" s="100">
        <f>IFERROR(IF(MATCH($H49,$K$2:AA$2,FALSE)+($J49/(Drivers!$G$12*Drivers!$Q$16*30)/3)&lt;COLUMNS($K$2:AA$2),0,MATCH($H49,$K$2:AA$2,FALSE)),0)</f>
        <v>0</v>
      </c>
      <c r="AB49" s="100">
        <f>IFERROR(IF(MATCH($H49,$K$2:AB$2,FALSE)+($J49/(Drivers!$G$12*Drivers!$Q$16*30)/3)&lt;COLUMNS($K$2:AB$2),0,MATCH($H49,$K$2:AB$2,FALSE)),0)</f>
        <v>0</v>
      </c>
      <c r="AC49" s="100">
        <f>IFERROR(IF(MATCH($H49,$K$2:AC$2,FALSE)+($J49/(Drivers!$G$12*Drivers!$Q$16*30)/3)&lt;COLUMNS($K$2:AC$2),0,MATCH($H49,$K$2:AC$2,FALSE)),0)</f>
        <v>0</v>
      </c>
      <c r="AD49" s="100">
        <f>IFERROR(IF(MATCH($H49,$K$2:AD$2,FALSE)+($J49/(Drivers!$G$12*Drivers!$Q$16*30)/3)&lt;COLUMNS($K$2:AD$2),0,MATCH($H49,$K$2:AD$2,FALSE)),0)</f>
        <v>0</v>
      </c>
      <c r="AE49" s="100">
        <f>IFERROR(IF(MATCH($H49,$K$2:AE$2,FALSE)+($J49/(Drivers!$G$12*Drivers!$Q$16*30)/3)&lt;COLUMNS($K$2:AE$2),0,MATCH($H49,$K$2:AE$2,FALSE)),0)</f>
        <v>0</v>
      </c>
      <c r="AF49" s="100">
        <f>IFERROR(IF(MATCH($H49,$K$2:AF$2,FALSE)+($J49/(Drivers!$G$12*Drivers!$Q$16*30)/3)&lt;COLUMNS($K$2:AF$2),0,MATCH($H49,$K$2:AF$2,FALSE)),0)</f>
        <v>0</v>
      </c>
      <c r="AG49" s="100">
        <f>IFERROR(IF(MATCH($H49,$K$2:AG$2,FALSE)+($J49/(Drivers!$G$12*Drivers!$Q$16*30)/3)&lt;COLUMNS($K$2:AG$2),0,MATCH($H49,$K$2:AG$2,FALSE)),0)</f>
        <v>0</v>
      </c>
      <c r="AH49" s="100">
        <f>IFERROR(IF(MATCH($H49,$K$2:AH$2,FALSE)+($J49/(Drivers!$G$12*Drivers!$Q$16*30)/3)&lt;COLUMNS($K$2:AH$2),0,MATCH($H49,$K$2:AH$2,FALSE)),0)</f>
        <v>0</v>
      </c>
      <c r="AI49" s="100">
        <f>IFERROR(IF(MATCH($H49,$K$2:AI$2,FALSE)+($J49/(Drivers!$G$12*Drivers!$Q$16*30)/3)&lt;COLUMNS($K$2:AI$2),0,MATCH($H49,$K$2:AI$2,FALSE)),0)</f>
        <v>0</v>
      </c>
      <c r="AJ49" s="100">
        <f>IFERROR(IF(MATCH($H49,$K$2:AJ$2,FALSE)+($J49/(Drivers!$G$12*Drivers!$Q$16*30)/3)&lt;COLUMNS($K$2:AJ$2),0,MATCH($H49,$K$2:AJ$2,FALSE)),0)</f>
        <v>0</v>
      </c>
      <c r="AK49" s="100">
        <f>IFERROR(IF(MATCH($H49,$K$2:AK$2,FALSE)+($J49/(Drivers!$G$12*Drivers!$Q$16*30)/3)&lt;COLUMNS($K$2:AK$2),0,MATCH($H49,$K$2:AK$2,FALSE)),0)</f>
        <v>0</v>
      </c>
      <c r="AL49" s="100">
        <f>IFERROR(IF(MATCH($H49,$K$2:AL$2,FALSE)+($J49/(Drivers!$G$12*Drivers!$Q$16*30)/3)&lt;COLUMNS($K$2:AL$2),0,MATCH($H49,$K$2:AL$2,FALSE)),0)</f>
        <v>0</v>
      </c>
      <c r="AM49" s="100">
        <f>IFERROR(IF(MATCH($H49,$K$2:AM$2,FALSE)+($J49/(Drivers!$G$12*Drivers!$Q$16*30)/3)&lt;COLUMNS($K$2:AM$2),0,MATCH($H49,$K$2:AM$2,FALSE)),0)</f>
        <v>0</v>
      </c>
      <c r="AN49" s="100">
        <f>IFERROR(IF(MATCH($H49,$K$2:AN$2,FALSE)+($J49/(Drivers!$G$12*Drivers!$Q$16*30)/3)&lt;COLUMNS($K$2:AN$2),0,MATCH($H49,$K$2:AN$2,FALSE)),0)</f>
        <v>0</v>
      </c>
      <c r="AO49" s="100">
        <f>IFERROR(IF(MATCH($H49,$K$2:AO$2,FALSE)+($J49/(Drivers!$G$12*Drivers!$Q$16*30)/3)&lt;COLUMNS($K$2:AO$2),0,MATCH($H49,$K$2:AO$2,FALSE)),0)</f>
        <v>0</v>
      </c>
      <c r="AP49" s="100">
        <f>IFERROR(IF(MATCH($H49,$K$2:AP$2,FALSE)+($J49/(Drivers!$G$12*Drivers!$Q$16*30)/3)&lt;COLUMNS($K$2:AP$2),0,MATCH($H49,$K$2:AP$2,FALSE)),0)</f>
        <v>0</v>
      </c>
      <c r="AQ49" s="100">
        <f>IFERROR(IF(MATCH($H49,$K$2:AQ$2,FALSE)+($J49/(Drivers!$G$12*Drivers!$Q$16*30)/3)&lt;COLUMNS($K$2:AQ$2),0,MATCH($H49,$K$2:AQ$2,FALSE)),0)</f>
        <v>0</v>
      </c>
      <c r="AR49" s="100">
        <f>IFERROR(IF(MATCH($H49,$K$2:AR$2,FALSE)+($J49/(Drivers!$G$12*Drivers!$Q$16*30)/3)&lt;COLUMNS($K$2:AR$2),0,MATCH($H49,$K$2:AR$2,FALSE)),0)</f>
        <v>0</v>
      </c>
      <c r="AS49" s="100">
        <f>IFERROR(IF(MATCH($H49,$K$2:AS$2,FALSE)+($J49/(Drivers!$G$12*Drivers!$Q$16*30)/3)&lt;COLUMNS($K$2:AS$2),0,MATCH($H49,$K$2:AS$2,FALSE)),0)</f>
        <v>0</v>
      </c>
      <c r="AT49" s="100">
        <f>IFERROR(IF(MATCH($H49,$K$2:AT$2,FALSE)+($J49/(Drivers!$G$12*Drivers!$Q$16*30)/3)&lt;COLUMNS($K$2:AT$2),0,MATCH($H49,$K$2:AT$2,FALSE)),0)</f>
        <v>0</v>
      </c>
      <c r="AU49" s="100">
        <f>IFERROR(IF(MATCH($H49,$K$2:AU$2,FALSE)+($J49/(Drivers!$G$12*Drivers!$Q$16*30)/3)&lt;COLUMNS($K$2:AU$2),0,MATCH($H49,$K$2:AU$2,FALSE)),0)</f>
        <v>0</v>
      </c>
      <c r="AV49" s="100">
        <f>IFERROR(IF(MATCH($H49,$K$2:AV$2,FALSE)+($J49/(Drivers!$G$12*Drivers!$Q$16*30)/3)&lt;COLUMNS($K$2:AV$2),0,MATCH($H49,$K$2:AV$2,FALSE)),0)</f>
        <v>0</v>
      </c>
      <c r="AW49" s="100">
        <f>IFERROR(IF(MATCH($H49,$K$2:AW$2,FALSE)+($J49/(Drivers!$G$12*Drivers!$Q$16*30)/3)&lt;COLUMNS($K$2:AW$2),0,MATCH($H49,$K$2:AW$2,FALSE)),0)</f>
        <v>0</v>
      </c>
      <c r="AX49" s="100">
        <f>IFERROR(IF(MATCH($H49,$K$2:AX$2,FALSE)+($J49/(Drivers!$G$12*Drivers!$Q$16*30)/3)&lt;COLUMNS($K$2:AX$2),0,MATCH($H49,$K$2:AX$2,FALSE)),0)</f>
        <v>0</v>
      </c>
      <c r="AY49" s="100">
        <f>IFERROR(IF(MATCH($H49,$K$2:AY$2,FALSE)+($J49/(Drivers!$G$12*Drivers!$Q$16*30)/3)&lt;COLUMNS($K$2:AY$2),0,MATCH($H49,$K$2:AY$2,FALSE)),0)</f>
        <v>0</v>
      </c>
      <c r="AZ49" s="100">
        <f>IFERROR(IF(MATCH($H49,$K$2:AZ$2,FALSE)+($J49/(Drivers!$G$12*Drivers!$Q$16*30)/3)&lt;COLUMNS($K$2:AZ$2),0,MATCH($H49,$K$2:AZ$2,FALSE)),0)</f>
        <v>0</v>
      </c>
      <c r="BA49" s="100">
        <f>IFERROR(IF(MATCH($H49,$K$2:BA$2,FALSE)+($J49/(Drivers!$G$12*Drivers!$Q$16*30)/3)&lt;COLUMNS($K$2:BA$2),0,MATCH($H49,$K$2:BA$2,FALSE)),0)</f>
        <v>0</v>
      </c>
      <c r="BB49" s="100">
        <f>IFERROR(IF(MATCH($H49,$K$2:BB$2,FALSE)+($J49/(Drivers!$G$12*Drivers!$Q$16*30)/3)&lt;COLUMNS($K$2:BB$2),0,MATCH($H49,$K$2:BB$2,FALSE)),0)</f>
        <v>0</v>
      </c>
      <c r="BC49" s="100">
        <f>IFERROR(IF(MATCH($H49,$K$2:BC$2,FALSE)+($J49/(Drivers!$G$12*Drivers!$Q$16*30)/3)&lt;COLUMNS($K$2:BC$2),0,MATCH($H49,$K$2:BC$2,FALSE)),0)</f>
        <v>0</v>
      </c>
      <c r="BD49" s="100">
        <f>IFERROR(IF(MATCH($H49,$K$2:BD$2,FALSE)+($J49/(Drivers!$G$12*Drivers!$Q$16*30)/3)&lt;COLUMNS($K$2:BD$2),0,MATCH($H49,$K$2:BD$2,FALSE)),0)</f>
        <v>0</v>
      </c>
      <c r="BE49" s="100">
        <f>IFERROR(IF(MATCH($H49,$K$2:BE$2,FALSE)+($J49/(Drivers!$G$12*Drivers!$Q$16*30)/3)&lt;COLUMNS($K$2:BE$2),0,MATCH($H49,$K$2:BE$2,FALSE)),0)</f>
        <v>0</v>
      </c>
      <c r="BF49" s="100">
        <f>IFERROR(IF(MATCH($H49,$K$2:BF$2,FALSE)+($J49/(Drivers!$G$12*Drivers!$Q$16*30)/3)&lt;COLUMNS($K$2:BF$2),0,MATCH($H49,$K$2:BF$2,FALSE)),0)</f>
        <v>0</v>
      </c>
    </row>
    <row r="50" spans="2:58" outlineLevel="1">
      <c r="E50" s="90"/>
      <c r="F50" s="90"/>
      <c r="G50" s="90" t="s">
        <v>152</v>
      </c>
      <c r="H50" s="90" t="str">
        <f>Drivers!$D$331&amp;" "&amp;Drivers!$E$331</f>
        <v>Q1 2020</v>
      </c>
      <c r="I50" s="110">
        <f>I$28</f>
        <v>0</v>
      </c>
      <c r="J50" s="103">
        <f>Drivers!$G$331</f>
        <v>0</v>
      </c>
      <c r="K50" s="100">
        <f>IFERROR(IF(MATCH($H50,$K$2:K$2,FALSE)+($J50/(Drivers!$G$12*Drivers!$Q$16*30*2)/3)&lt;COLUMNS($K$2:K$2),0,MATCH($H50,$K$2:K$2,FALSE)),0)</f>
        <v>1</v>
      </c>
      <c r="L50" s="100">
        <f>IFERROR(IF(MATCH($H50,$K$2:L$2,FALSE)+($J50/(Drivers!$G$12*Drivers!$Q$16*30*2)/3)&lt;COLUMNS($K$2:L$2),0,MATCH($H50,$K$2:L$2,FALSE)),0)</f>
        <v>0</v>
      </c>
      <c r="M50" s="100">
        <f>IFERROR(IF(MATCH($H50,$K$2:M$2,FALSE)+($J50/(Drivers!$G$12*Drivers!$Q$16*30*2)/3)&lt;COLUMNS($K$2:M$2),0,MATCH($H50,$K$2:M$2,FALSE)),0)</f>
        <v>0</v>
      </c>
      <c r="N50" s="100">
        <f>IFERROR(IF(MATCH($H50,$K$2:N$2,FALSE)+($J50/(Drivers!$G$12*Drivers!$Q$16*30*2)/3)&lt;COLUMNS($K$2:N$2),0,MATCH($H50,$K$2:N$2,FALSE)),0)</f>
        <v>0</v>
      </c>
      <c r="O50" s="100">
        <f>IFERROR(IF(MATCH($H50,$K$2:O$2,FALSE)+($J50/(Drivers!$G$12*Drivers!$Q$16*30*2)/3)&lt;COLUMNS($K$2:O$2),0,MATCH($H50,$K$2:O$2,FALSE)),0)</f>
        <v>0</v>
      </c>
      <c r="P50" s="100">
        <f>IFERROR(IF(MATCH($H50,$K$2:P$2,FALSE)+($J50/(Drivers!$G$12*Drivers!$Q$16*30*2)/3)&lt;COLUMNS($K$2:P$2),0,MATCH($H50,$K$2:P$2,FALSE)),0)</f>
        <v>0</v>
      </c>
      <c r="Q50" s="100">
        <f>IFERROR(IF(MATCH($H50,$K$2:Q$2,FALSE)+($J50/(Drivers!$G$12*Drivers!$Q$16*30*2)/3)&lt;COLUMNS($K$2:Q$2),0,MATCH($H50,$K$2:Q$2,FALSE)),0)</f>
        <v>0</v>
      </c>
      <c r="R50" s="100">
        <f>IFERROR(IF(MATCH($H50,$K$2:R$2,FALSE)+($J50/(Drivers!$G$12*Drivers!$Q$16*30*2)/3)&lt;COLUMNS($K$2:R$2),0,MATCH($H50,$K$2:R$2,FALSE)),0)</f>
        <v>0</v>
      </c>
      <c r="S50" s="100">
        <f>IFERROR(IF(MATCH($H50,$K$2:S$2,FALSE)+($J50/(Drivers!$G$12*Drivers!$Q$16*30*2)/3)&lt;COLUMNS($K$2:S$2),0,MATCH($H50,$K$2:S$2,FALSE)),0)</f>
        <v>0</v>
      </c>
      <c r="T50" s="100">
        <f>IFERROR(IF(MATCH($H50,$K$2:T$2,FALSE)+($J50/(Drivers!$G$12*Drivers!$Q$16*30*2)/3)&lt;COLUMNS($K$2:T$2),0,MATCH($H50,$K$2:T$2,FALSE)),0)</f>
        <v>0</v>
      </c>
      <c r="U50" s="100">
        <f>IFERROR(IF(MATCH($H50,$K$2:U$2,FALSE)+($J50/(Drivers!$G$12*Drivers!$Q$16*30*2)/3)&lt;COLUMNS($K$2:U$2),0,MATCH($H50,$K$2:U$2,FALSE)),0)</f>
        <v>0</v>
      </c>
      <c r="V50" s="100">
        <f>IFERROR(IF(MATCH($H50,$K$2:V$2,FALSE)+($J50/(Drivers!$G$12*Drivers!$Q$16*30*2)/3)&lt;COLUMNS($K$2:V$2),0,MATCH($H50,$K$2:V$2,FALSE)),0)</f>
        <v>0</v>
      </c>
      <c r="W50" s="100">
        <f>IFERROR(IF(MATCH($H50,$K$2:W$2,FALSE)+($J50/(Drivers!$G$12*Drivers!$Q$16*30*2)/3)&lt;COLUMNS($K$2:W$2),0,MATCH($H50,$K$2:W$2,FALSE)),0)</f>
        <v>0</v>
      </c>
      <c r="X50" s="100">
        <f>IFERROR(IF(MATCH($H50,$K$2:X$2,FALSE)+($J50/(Drivers!$G$12*Drivers!$Q$16*30*2)/3)&lt;COLUMNS($K$2:X$2),0,MATCH($H50,$K$2:X$2,FALSE)),0)</f>
        <v>0</v>
      </c>
      <c r="Y50" s="100">
        <f>IFERROR(IF(MATCH($H50,$K$2:Y$2,FALSE)+($J50/(Drivers!$G$12*Drivers!$Q$16*30*2)/3)&lt;COLUMNS($K$2:Y$2),0,MATCH($H50,$K$2:Y$2,FALSE)),0)</f>
        <v>0</v>
      </c>
      <c r="Z50" s="100">
        <f>IFERROR(IF(MATCH($H50,$K$2:Z$2,FALSE)+($J50/(Drivers!$G$12*Drivers!$Q$16*30*2)/3)&lt;COLUMNS($K$2:Z$2),0,MATCH($H50,$K$2:Z$2,FALSE)),0)</f>
        <v>0</v>
      </c>
      <c r="AA50" s="100">
        <f>IFERROR(IF(MATCH($H50,$K$2:AA$2,FALSE)+($J50/(Drivers!$G$12*Drivers!$Q$16*30*2)/3)&lt;COLUMNS($K$2:AA$2),0,MATCH($H50,$K$2:AA$2,FALSE)),0)</f>
        <v>0</v>
      </c>
      <c r="AB50" s="100">
        <f>IFERROR(IF(MATCH($H50,$K$2:AB$2,FALSE)+($J50/(Drivers!$G$12*Drivers!$Q$16*30*2)/3)&lt;COLUMNS($K$2:AB$2),0,MATCH($H50,$K$2:AB$2,FALSE)),0)</f>
        <v>0</v>
      </c>
      <c r="AC50" s="100">
        <f>IFERROR(IF(MATCH($H50,$K$2:AC$2,FALSE)+($J50/(Drivers!$G$12*Drivers!$Q$16*30*2)/3)&lt;COLUMNS($K$2:AC$2),0,MATCH($H50,$K$2:AC$2,FALSE)),0)</f>
        <v>0</v>
      </c>
      <c r="AD50" s="100">
        <f>IFERROR(IF(MATCH($H50,$K$2:AD$2,FALSE)+($J50/(Drivers!$G$12*Drivers!$Q$16*30*2)/3)&lt;COLUMNS($K$2:AD$2),0,MATCH($H50,$K$2:AD$2,FALSE)),0)</f>
        <v>0</v>
      </c>
      <c r="AE50" s="100">
        <f>IFERROR(IF(MATCH($H50,$K$2:AE$2,FALSE)+($J50/(Drivers!$G$12*Drivers!$Q$16*30*2)/3)&lt;COLUMNS($K$2:AE$2),0,MATCH($H50,$K$2:AE$2,FALSE)),0)</f>
        <v>0</v>
      </c>
      <c r="AF50" s="100">
        <f>IFERROR(IF(MATCH($H50,$K$2:AF$2,FALSE)+($J50/(Drivers!$G$12*Drivers!$Q$16*30*2)/3)&lt;COLUMNS($K$2:AF$2),0,MATCH($H50,$K$2:AF$2,FALSE)),0)</f>
        <v>0</v>
      </c>
      <c r="AG50" s="100">
        <f>IFERROR(IF(MATCH($H50,$K$2:AG$2,FALSE)+($J50/(Drivers!$G$12*Drivers!$Q$16*30*2)/3)&lt;COLUMNS($K$2:AG$2),0,MATCH($H50,$K$2:AG$2,FALSE)),0)</f>
        <v>0</v>
      </c>
      <c r="AH50" s="100">
        <f>IFERROR(IF(MATCH($H50,$K$2:AH$2,FALSE)+($J50/(Drivers!$G$12*Drivers!$Q$16*30*2)/3)&lt;COLUMNS($K$2:AH$2),0,MATCH($H50,$K$2:AH$2,FALSE)),0)</f>
        <v>0</v>
      </c>
      <c r="AI50" s="100">
        <f>IFERROR(IF(MATCH($H50,$K$2:AI$2,FALSE)+($J50/(Drivers!$G$12*Drivers!$Q$16*30*2)/3)&lt;COLUMNS($K$2:AI$2),0,MATCH($H50,$K$2:AI$2,FALSE)),0)</f>
        <v>0</v>
      </c>
      <c r="AJ50" s="100">
        <f>IFERROR(IF(MATCH($H50,$K$2:AJ$2,FALSE)+($J50/(Drivers!$G$12*Drivers!$Q$16*30*2)/3)&lt;COLUMNS($K$2:AJ$2),0,MATCH($H50,$K$2:AJ$2,FALSE)),0)</f>
        <v>0</v>
      </c>
      <c r="AK50" s="100">
        <f>IFERROR(IF(MATCH($H50,$K$2:AK$2,FALSE)+($J50/(Drivers!$G$12*Drivers!$Q$16*30*2)/3)&lt;COLUMNS($K$2:AK$2),0,MATCH($H50,$K$2:AK$2,FALSE)),0)</f>
        <v>0</v>
      </c>
      <c r="AL50" s="100">
        <f>IFERROR(IF(MATCH($H50,$K$2:AL$2,FALSE)+($J50/(Drivers!$G$12*Drivers!$Q$16*30*2)/3)&lt;COLUMNS($K$2:AL$2),0,MATCH($H50,$K$2:AL$2,FALSE)),0)</f>
        <v>0</v>
      </c>
      <c r="AM50" s="100">
        <f>IFERROR(IF(MATCH($H50,$K$2:AM$2,FALSE)+($J50/(Drivers!$G$12*Drivers!$Q$16*30*2)/3)&lt;COLUMNS($K$2:AM$2),0,MATCH($H50,$K$2:AM$2,FALSE)),0)</f>
        <v>0</v>
      </c>
      <c r="AN50" s="100">
        <f>IFERROR(IF(MATCH($H50,$K$2:AN$2,FALSE)+($J50/(Drivers!$G$12*Drivers!$Q$16*30*2)/3)&lt;COLUMNS($K$2:AN$2),0,MATCH($H50,$K$2:AN$2,FALSE)),0)</f>
        <v>0</v>
      </c>
      <c r="AO50" s="100">
        <f>IFERROR(IF(MATCH($H50,$K$2:AO$2,FALSE)+($J50/(Drivers!$G$12*Drivers!$Q$16*30*2)/3)&lt;COLUMNS($K$2:AO$2),0,MATCH($H50,$K$2:AO$2,FALSE)),0)</f>
        <v>0</v>
      </c>
      <c r="AP50" s="100">
        <f>IFERROR(IF(MATCH($H50,$K$2:AP$2,FALSE)+($J50/(Drivers!$G$12*Drivers!$Q$16*30*2)/3)&lt;COLUMNS($K$2:AP$2),0,MATCH($H50,$K$2:AP$2,FALSE)),0)</f>
        <v>0</v>
      </c>
      <c r="AQ50" s="100">
        <f>IFERROR(IF(MATCH($H50,$K$2:AQ$2,FALSE)+($J50/(Drivers!$G$12*Drivers!$Q$16*30*2)/3)&lt;COLUMNS($K$2:AQ$2),0,MATCH($H50,$K$2:AQ$2,FALSE)),0)</f>
        <v>0</v>
      </c>
      <c r="AR50" s="100">
        <f>IFERROR(IF(MATCH($H50,$K$2:AR$2,FALSE)+($J50/(Drivers!$G$12*Drivers!$Q$16*30*2)/3)&lt;COLUMNS($K$2:AR$2),0,MATCH($H50,$K$2:AR$2,FALSE)),0)</f>
        <v>0</v>
      </c>
      <c r="AS50" s="100">
        <f>IFERROR(IF(MATCH($H50,$K$2:AS$2,FALSE)+($J50/(Drivers!$G$12*Drivers!$Q$16*30*2)/3)&lt;COLUMNS($K$2:AS$2),0,MATCH($H50,$K$2:AS$2,FALSE)),0)</f>
        <v>0</v>
      </c>
      <c r="AT50" s="100">
        <f>IFERROR(IF(MATCH($H50,$K$2:AT$2,FALSE)+($J50/(Drivers!$G$12*Drivers!$Q$16*30*2)/3)&lt;COLUMNS($K$2:AT$2),0,MATCH($H50,$K$2:AT$2,FALSE)),0)</f>
        <v>0</v>
      </c>
      <c r="AU50" s="100">
        <f>IFERROR(IF(MATCH($H50,$K$2:AU$2,FALSE)+($J50/(Drivers!$G$12*Drivers!$Q$16*30*2)/3)&lt;COLUMNS($K$2:AU$2),0,MATCH($H50,$K$2:AU$2,FALSE)),0)</f>
        <v>0</v>
      </c>
      <c r="AV50" s="100">
        <f>IFERROR(IF(MATCH($H50,$K$2:AV$2,FALSE)+($J50/(Drivers!$G$12*Drivers!$Q$16*30*2)/3)&lt;COLUMNS($K$2:AV$2),0,MATCH($H50,$K$2:AV$2,FALSE)),0)</f>
        <v>0</v>
      </c>
      <c r="AW50" s="100">
        <f>IFERROR(IF(MATCH($H50,$K$2:AW$2,FALSE)+($J50/(Drivers!$G$12*Drivers!$Q$16*30*2)/3)&lt;COLUMNS($K$2:AW$2),0,MATCH($H50,$K$2:AW$2,FALSE)),0)</f>
        <v>0</v>
      </c>
      <c r="AX50" s="100">
        <f>IFERROR(IF(MATCH($H50,$K$2:AX$2,FALSE)+($J50/(Drivers!$G$12*Drivers!$Q$16*30*2)/3)&lt;COLUMNS($K$2:AX$2),0,MATCH($H50,$K$2:AX$2,FALSE)),0)</f>
        <v>0</v>
      </c>
      <c r="AY50" s="100">
        <f>IFERROR(IF(MATCH($H50,$K$2:AY$2,FALSE)+($J50/(Drivers!$G$12*Drivers!$Q$16*30*2)/3)&lt;COLUMNS($K$2:AY$2),0,MATCH($H50,$K$2:AY$2,FALSE)),0)</f>
        <v>0</v>
      </c>
      <c r="AZ50" s="100">
        <f>IFERROR(IF(MATCH($H50,$K$2:AZ$2,FALSE)+($J50/(Drivers!$G$12*Drivers!$Q$16*30*2)/3)&lt;COLUMNS($K$2:AZ$2),0,MATCH($H50,$K$2:AZ$2,FALSE)),0)</f>
        <v>0</v>
      </c>
      <c r="BA50" s="100">
        <f>IFERROR(IF(MATCH($H50,$K$2:BA$2,FALSE)+($J50/(Drivers!$G$12*Drivers!$Q$16*30*2)/3)&lt;COLUMNS($K$2:BA$2),0,MATCH($H50,$K$2:BA$2,FALSE)),0)</f>
        <v>0</v>
      </c>
      <c r="BB50" s="100">
        <f>IFERROR(IF(MATCH($H50,$K$2:BB$2,FALSE)+($J50/(Drivers!$G$12*Drivers!$Q$16*30*2)/3)&lt;COLUMNS($K$2:BB$2),0,MATCH($H50,$K$2:BB$2,FALSE)),0)</f>
        <v>0</v>
      </c>
      <c r="BC50" s="100">
        <f>IFERROR(IF(MATCH($H50,$K$2:BC$2,FALSE)+($J50/(Drivers!$G$12*Drivers!$Q$16*30*2)/3)&lt;COLUMNS($K$2:BC$2),0,MATCH($H50,$K$2:BC$2,FALSE)),0)</f>
        <v>0</v>
      </c>
      <c r="BD50" s="100">
        <f>IFERROR(IF(MATCH($H50,$K$2:BD$2,FALSE)+($J50/(Drivers!$G$12*Drivers!$Q$16*30*2)/3)&lt;COLUMNS($K$2:BD$2),0,MATCH($H50,$K$2:BD$2,FALSE)),0)</f>
        <v>0</v>
      </c>
      <c r="BE50" s="100">
        <f>IFERROR(IF(MATCH($H50,$K$2:BE$2,FALSE)+($J50/(Drivers!$G$12*Drivers!$Q$16*30*2)/3)&lt;COLUMNS($K$2:BE$2),0,MATCH($H50,$K$2:BE$2,FALSE)),0)</f>
        <v>0</v>
      </c>
      <c r="BF50" s="100">
        <f>IFERROR(IF(MATCH($H50,$K$2:BF$2,FALSE)+($J50/(Drivers!$G$12*Drivers!$Q$16*30*2)/3)&lt;COLUMNS($K$2:BF$2),0,MATCH($H50,$K$2:BF$2,FALSE)),0)</f>
        <v>0</v>
      </c>
    </row>
    <row r="51" spans="2:58" outlineLevel="1">
      <c r="E51" s="90"/>
      <c r="F51" s="90" t="s">
        <v>206</v>
      </c>
      <c r="G51" s="90"/>
      <c r="H51" s="90" t="str">
        <f>Drivers!D334&amp;" "&amp;Drivers!E334</f>
        <v>Q1 2020</v>
      </c>
      <c r="I51" s="110">
        <f>$I$29</f>
        <v>0</v>
      </c>
      <c r="J51" s="103"/>
      <c r="K51" s="100">
        <f>IFERROR(MATCH($H51,$K$2:K$2,FALSE),0)</f>
        <v>1</v>
      </c>
      <c r="L51" s="100">
        <f>IFERROR(MATCH($H51,$K$2:L$2,FALSE),0)</f>
        <v>1</v>
      </c>
      <c r="M51" s="100">
        <f>IFERROR(MATCH($H51,$K$2:M$2,FALSE),0)</f>
        <v>1</v>
      </c>
      <c r="N51" s="100">
        <f>IFERROR(MATCH($H51,$K$2:N$2,FALSE),0)</f>
        <v>1</v>
      </c>
      <c r="O51" s="100">
        <f>IFERROR(MATCH($H51,$K$2:O$2,FALSE),0)</f>
        <v>1</v>
      </c>
      <c r="P51" s="100">
        <f>IFERROR(MATCH($H51,$K$2:P$2,FALSE),0)</f>
        <v>1</v>
      </c>
      <c r="Q51" s="100">
        <f>IFERROR(MATCH($H51,$K$2:Q$2,FALSE),0)</f>
        <v>1</v>
      </c>
      <c r="R51" s="100">
        <f>IFERROR(MATCH($H51,$K$2:R$2,FALSE),0)</f>
        <v>1</v>
      </c>
      <c r="S51" s="100">
        <f>IFERROR(MATCH($H51,$K$2:S$2,FALSE),0)</f>
        <v>1</v>
      </c>
      <c r="T51" s="100">
        <f>IFERROR(MATCH($H51,$K$2:T$2,FALSE),0)</f>
        <v>1</v>
      </c>
      <c r="U51" s="100">
        <f>IFERROR(MATCH($H51,$K$2:U$2,FALSE),0)</f>
        <v>1</v>
      </c>
      <c r="V51" s="100">
        <f>IFERROR(MATCH($H51,$K$2:V$2,FALSE),0)</f>
        <v>1</v>
      </c>
      <c r="W51" s="100">
        <f>IFERROR(MATCH($H51,$K$2:W$2,FALSE),0)</f>
        <v>1</v>
      </c>
      <c r="X51" s="100">
        <f>IFERROR(MATCH($H51,$K$2:X$2,FALSE),0)</f>
        <v>1</v>
      </c>
      <c r="Y51" s="100">
        <f>IFERROR(MATCH($H51,$K$2:Y$2,FALSE),0)</f>
        <v>1</v>
      </c>
      <c r="Z51" s="100">
        <f>IFERROR(MATCH($H51,$K$2:Z$2,FALSE),0)</f>
        <v>1</v>
      </c>
      <c r="AA51" s="100">
        <f>IFERROR(MATCH($H51,$K$2:AA$2,FALSE),0)</f>
        <v>1</v>
      </c>
      <c r="AB51" s="100">
        <f>IFERROR(MATCH($H51,$K$2:AB$2,FALSE),0)</f>
        <v>1</v>
      </c>
      <c r="AC51" s="100">
        <f>IFERROR(MATCH($H51,$K$2:AC$2,FALSE),0)</f>
        <v>1</v>
      </c>
      <c r="AD51" s="100">
        <f>IFERROR(MATCH($H51,$K$2:AD$2,FALSE),0)</f>
        <v>1</v>
      </c>
      <c r="AE51" s="100">
        <f>IFERROR(MATCH($H51,$K$2:AE$2,FALSE),0)</f>
        <v>1</v>
      </c>
      <c r="AF51" s="100">
        <f>IFERROR(MATCH($H51,$K$2:AF$2,FALSE),0)</f>
        <v>1</v>
      </c>
      <c r="AG51" s="100">
        <f>IFERROR(MATCH($H51,$K$2:AG$2,FALSE),0)</f>
        <v>1</v>
      </c>
      <c r="AH51" s="100">
        <f>IFERROR(MATCH($H51,$K$2:AH$2,FALSE),0)</f>
        <v>1</v>
      </c>
      <c r="AI51" s="100">
        <f>IFERROR(MATCH($H51,$K$2:AI$2,FALSE),0)</f>
        <v>1</v>
      </c>
      <c r="AJ51" s="100">
        <f>IFERROR(MATCH($H51,$K$2:AJ$2,FALSE),0)</f>
        <v>1</v>
      </c>
      <c r="AK51" s="100">
        <f>IFERROR(MATCH($H51,$K$2:AK$2,FALSE),0)</f>
        <v>1</v>
      </c>
      <c r="AL51" s="100">
        <f>IFERROR(MATCH($H51,$K$2:AL$2,FALSE),0)</f>
        <v>1</v>
      </c>
      <c r="AM51" s="100">
        <f>IFERROR(MATCH($H51,$K$2:AM$2,FALSE),0)</f>
        <v>1</v>
      </c>
      <c r="AN51" s="100">
        <f>IFERROR(MATCH($H51,$K$2:AN$2,FALSE),0)</f>
        <v>1</v>
      </c>
      <c r="AO51" s="100">
        <f>IFERROR(MATCH($H51,$K$2:AO$2,FALSE),0)</f>
        <v>1</v>
      </c>
      <c r="AP51" s="100">
        <f>IFERROR(MATCH($H51,$K$2:AP$2,FALSE),0)</f>
        <v>1</v>
      </c>
      <c r="AQ51" s="100">
        <f>IFERROR(MATCH($H51,$K$2:AQ$2,FALSE),0)</f>
        <v>1</v>
      </c>
      <c r="AR51" s="100">
        <f>IFERROR(MATCH($H51,$K$2:AR$2,FALSE),0)</f>
        <v>1</v>
      </c>
      <c r="AS51" s="100">
        <f>IFERROR(MATCH($H51,$K$2:AS$2,FALSE),0)</f>
        <v>1</v>
      </c>
      <c r="AT51" s="100">
        <f>IFERROR(MATCH($H51,$K$2:AT$2,FALSE),0)</f>
        <v>1</v>
      </c>
      <c r="AU51" s="100">
        <f>IFERROR(MATCH($H51,$K$2:AU$2,FALSE),0)</f>
        <v>1</v>
      </c>
      <c r="AV51" s="100">
        <f>IFERROR(MATCH($H51,$K$2:AV$2,FALSE),0)</f>
        <v>1</v>
      </c>
      <c r="AW51" s="100">
        <f>IFERROR(MATCH($H51,$K$2:AW$2,FALSE),0)</f>
        <v>1</v>
      </c>
      <c r="AX51" s="100">
        <f>IFERROR(MATCH($H51,$K$2:AX$2,FALSE),0)</f>
        <v>1</v>
      </c>
      <c r="AY51" s="100">
        <f>IFERROR(MATCH($H51,$K$2:AY$2,FALSE),0)</f>
        <v>1</v>
      </c>
      <c r="AZ51" s="100">
        <f>IFERROR(MATCH($H51,$K$2:AZ$2,FALSE),0)</f>
        <v>1</v>
      </c>
      <c r="BA51" s="100">
        <f>IFERROR(MATCH($H51,$K$2:BA$2,FALSE),0)</f>
        <v>1</v>
      </c>
      <c r="BB51" s="100">
        <f>IFERROR(MATCH($H51,$K$2:BB$2,FALSE),0)</f>
        <v>1</v>
      </c>
      <c r="BC51" s="100">
        <f>IFERROR(MATCH($H51,$K$2:BC$2,FALSE),0)</f>
        <v>1</v>
      </c>
      <c r="BD51" s="100">
        <f>IFERROR(MATCH($H51,$K$2:BD$2,FALSE),0)</f>
        <v>1</v>
      </c>
      <c r="BE51" s="100">
        <f>IFERROR(MATCH($H51,$K$2:BE$2,FALSE),0)</f>
        <v>1</v>
      </c>
      <c r="BF51" s="100">
        <f>IFERROR(MATCH($H51,$K$2:BF$2,FALSE),0)</f>
        <v>1</v>
      </c>
    </row>
    <row r="52" spans="2:58" outlineLevel="1">
      <c r="E52" s="90"/>
      <c r="F52" s="90" t="s">
        <v>153</v>
      </c>
      <c r="G52" s="90" t="s">
        <v>151</v>
      </c>
      <c r="H52" s="90" t="str">
        <f>Drivers!$D$336&amp;" "&amp;Drivers!$E$336</f>
        <v>Q1 2020</v>
      </c>
      <c r="I52" s="110">
        <f>I$30</f>
        <v>0</v>
      </c>
      <c r="J52" s="103"/>
      <c r="K52" s="100">
        <f>IFERROR(MATCH($H52,$K$2:K$2,FALSE),0)</f>
        <v>1</v>
      </c>
      <c r="L52" s="100">
        <f>IFERROR(MATCH($H52,$K$2:L$2,FALSE),0)</f>
        <v>1</v>
      </c>
      <c r="M52" s="100">
        <f>IFERROR(MATCH($H52,$K$2:M$2,FALSE),0)</f>
        <v>1</v>
      </c>
      <c r="N52" s="100">
        <f>IFERROR(MATCH($H52,$K$2:N$2,FALSE),0)</f>
        <v>1</v>
      </c>
      <c r="O52" s="100">
        <f>IFERROR(MATCH($H52,$K$2:O$2,FALSE),0)</f>
        <v>1</v>
      </c>
      <c r="P52" s="100">
        <f>IFERROR(MATCH($H52,$K$2:P$2,FALSE),0)</f>
        <v>1</v>
      </c>
      <c r="Q52" s="100">
        <f>IFERROR(MATCH($H52,$K$2:Q$2,FALSE),0)</f>
        <v>1</v>
      </c>
      <c r="R52" s="100">
        <f>IFERROR(MATCH($H52,$K$2:R$2,FALSE),0)</f>
        <v>1</v>
      </c>
      <c r="S52" s="100">
        <f>IFERROR(MATCH($H52,$K$2:S$2,FALSE),0)</f>
        <v>1</v>
      </c>
      <c r="T52" s="100">
        <f>IFERROR(MATCH($H52,$K$2:T$2,FALSE),0)</f>
        <v>1</v>
      </c>
      <c r="U52" s="100">
        <f>IFERROR(MATCH($H52,$K$2:U$2,FALSE),0)</f>
        <v>1</v>
      </c>
      <c r="V52" s="100">
        <f>IFERROR(MATCH($H52,$K$2:V$2,FALSE),0)</f>
        <v>1</v>
      </c>
      <c r="W52" s="100">
        <f>IFERROR(MATCH($H52,$K$2:W$2,FALSE),0)</f>
        <v>1</v>
      </c>
      <c r="X52" s="100">
        <f>IFERROR(MATCH($H52,$K$2:X$2,FALSE),0)</f>
        <v>1</v>
      </c>
      <c r="Y52" s="100">
        <f>IFERROR(MATCH($H52,$K$2:Y$2,FALSE),0)</f>
        <v>1</v>
      </c>
      <c r="Z52" s="100">
        <f>IFERROR(MATCH($H52,$K$2:Z$2,FALSE),0)</f>
        <v>1</v>
      </c>
      <c r="AA52" s="100">
        <f>IFERROR(MATCH($H52,$K$2:AA$2,FALSE),0)</f>
        <v>1</v>
      </c>
      <c r="AB52" s="100">
        <f>IFERROR(MATCH($H52,$K$2:AB$2,FALSE),0)</f>
        <v>1</v>
      </c>
      <c r="AC52" s="100">
        <f>IFERROR(MATCH($H52,$K$2:AC$2,FALSE),0)</f>
        <v>1</v>
      </c>
      <c r="AD52" s="100">
        <f>IFERROR(MATCH($H52,$K$2:AD$2,FALSE),0)</f>
        <v>1</v>
      </c>
      <c r="AE52" s="100">
        <f>IFERROR(MATCH($H52,$K$2:AE$2,FALSE),0)</f>
        <v>1</v>
      </c>
      <c r="AF52" s="100">
        <f>IFERROR(MATCH($H52,$K$2:AF$2,FALSE),0)</f>
        <v>1</v>
      </c>
      <c r="AG52" s="100">
        <f>IFERROR(MATCH($H52,$K$2:AG$2,FALSE),0)</f>
        <v>1</v>
      </c>
      <c r="AH52" s="100">
        <f>IFERROR(MATCH($H52,$K$2:AH$2,FALSE),0)</f>
        <v>1</v>
      </c>
      <c r="AI52" s="100">
        <f>IFERROR(MATCH($H52,$K$2:AI$2,FALSE),0)</f>
        <v>1</v>
      </c>
      <c r="AJ52" s="100">
        <f>IFERROR(MATCH($H52,$K$2:AJ$2,FALSE),0)</f>
        <v>1</v>
      </c>
      <c r="AK52" s="100">
        <f>IFERROR(MATCH($H52,$K$2:AK$2,FALSE),0)</f>
        <v>1</v>
      </c>
      <c r="AL52" s="100">
        <f>IFERROR(MATCH($H52,$K$2:AL$2,FALSE),0)</f>
        <v>1</v>
      </c>
      <c r="AM52" s="100">
        <f>IFERROR(MATCH($H52,$K$2:AM$2,FALSE),0)</f>
        <v>1</v>
      </c>
      <c r="AN52" s="100">
        <f>IFERROR(MATCH($H52,$K$2:AN$2,FALSE),0)</f>
        <v>1</v>
      </c>
      <c r="AO52" s="100">
        <f>IFERROR(MATCH($H52,$K$2:AO$2,FALSE),0)</f>
        <v>1</v>
      </c>
      <c r="AP52" s="100">
        <f>IFERROR(MATCH($H52,$K$2:AP$2,FALSE),0)</f>
        <v>1</v>
      </c>
      <c r="AQ52" s="100">
        <f>IFERROR(MATCH($H52,$K$2:AQ$2,FALSE),0)</f>
        <v>1</v>
      </c>
      <c r="AR52" s="100">
        <f>IFERROR(MATCH($H52,$K$2:AR$2,FALSE),0)</f>
        <v>1</v>
      </c>
      <c r="AS52" s="100">
        <f>IFERROR(MATCH($H52,$K$2:AS$2,FALSE),0)</f>
        <v>1</v>
      </c>
      <c r="AT52" s="100">
        <f>IFERROR(MATCH($H52,$K$2:AT$2,FALSE),0)</f>
        <v>1</v>
      </c>
      <c r="AU52" s="100">
        <f>IFERROR(MATCH($H52,$K$2:AU$2,FALSE),0)</f>
        <v>1</v>
      </c>
      <c r="AV52" s="100">
        <f>IFERROR(MATCH($H52,$K$2:AV$2,FALSE),0)</f>
        <v>1</v>
      </c>
      <c r="AW52" s="100">
        <f>IFERROR(MATCH($H52,$K$2:AW$2,FALSE),0)</f>
        <v>1</v>
      </c>
      <c r="AX52" s="100">
        <f>IFERROR(MATCH($H52,$K$2:AX$2,FALSE),0)</f>
        <v>1</v>
      </c>
      <c r="AY52" s="100">
        <f>IFERROR(MATCH($H52,$K$2:AY$2,FALSE),0)</f>
        <v>1</v>
      </c>
      <c r="AZ52" s="100">
        <f>IFERROR(MATCH($H52,$K$2:AZ$2,FALSE),0)</f>
        <v>1</v>
      </c>
      <c r="BA52" s="100">
        <f>IFERROR(MATCH($H52,$K$2:BA$2,FALSE),0)</f>
        <v>1</v>
      </c>
      <c r="BB52" s="100">
        <f>IFERROR(MATCH($H52,$K$2:BB$2,FALSE),0)</f>
        <v>1</v>
      </c>
      <c r="BC52" s="100">
        <f>IFERROR(MATCH($H52,$K$2:BC$2,FALSE),0)</f>
        <v>1</v>
      </c>
      <c r="BD52" s="100">
        <f>IFERROR(MATCH($H52,$K$2:BD$2,FALSE),0)</f>
        <v>1</v>
      </c>
      <c r="BE52" s="100">
        <f>IFERROR(MATCH($H52,$K$2:BE$2,FALSE),0)</f>
        <v>1</v>
      </c>
      <c r="BF52" s="100">
        <f>IFERROR(MATCH($H52,$K$2:BF$2,FALSE),0)</f>
        <v>1</v>
      </c>
    </row>
    <row r="53" spans="2:58" outlineLevel="1">
      <c r="E53" s="90"/>
      <c r="F53" s="90"/>
      <c r="G53" s="90" t="s">
        <v>152</v>
      </c>
      <c r="H53" s="90" t="str">
        <f>Drivers!$D$337&amp;" "&amp;Drivers!$E$337</f>
        <v>Q1 2020</v>
      </c>
      <c r="I53" s="110">
        <f>I$31</f>
        <v>0</v>
      </c>
      <c r="J53" s="103"/>
      <c r="K53" s="100">
        <f>IFERROR(MATCH($H53,$K$2:K$2,FALSE),0)</f>
        <v>1</v>
      </c>
      <c r="L53" s="100">
        <f>IFERROR(MATCH($H53,$K$2:L$2,FALSE),0)</f>
        <v>1</v>
      </c>
      <c r="M53" s="100">
        <f>IFERROR(MATCH($H53,$K$2:M$2,FALSE),0)</f>
        <v>1</v>
      </c>
      <c r="N53" s="100">
        <f>IFERROR(MATCH($H53,$K$2:N$2,FALSE),0)</f>
        <v>1</v>
      </c>
      <c r="O53" s="100">
        <f>IFERROR(MATCH($H53,$K$2:O$2,FALSE),0)</f>
        <v>1</v>
      </c>
      <c r="P53" s="100">
        <f>IFERROR(MATCH($H53,$K$2:P$2,FALSE),0)</f>
        <v>1</v>
      </c>
      <c r="Q53" s="100">
        <f>IFERROR(MATCH($H53,$K$2:Q$2,FALSE),0)</f>
        <v>1</v>
      </c>
      <c r="R53" s="100">
        <f>IFERROR(MATCH($H53,$K$2:R$2,FALSE),0)</f>
        <v>1</v>
      </c>
      <c r="S53" s="100">
        <f>IFERROR(MATCH($H53,$K$2:S$2,FALSE),0)</f>
        <v>1</v>
      </c>
      <c r="T53" s="100">
        <f>IFERROR(MATCH($H53,$K$2:T$2,FALSE),0)</f>
        <v>1</v>
      </c>
      <c r="U53" s="100">
        <f>IFERROR(MATCH($H53,$K$2:U$2,FALSE),0)</f>
        <v>1</v>
      </c>
      <c r="V53" s="100">
        <f>IFERROR(MATCH($H53,$K$2:V$2,FALSE),0)</f>
        <v>1</v>
      </c>
      <c r="W53" s="100">
        <f>IFERROR(MATCH($H53,$K$2:W$2,FALSE),0)</f>
        <v>1</v>
      </c>
      <c r="X53" s="100">
        <f>IFERROR(MATCH($H53,$K$2:X$2,FALSE),0)</f>
        <v>1</v>
      </c>
      <c r="Y53" s="100">
        <f>IFERROR(MATCH($H53,$K$2:Y$2,FALSE),0)</f>
        <v>1</v>
      </c>
      <c r="Z53" s="100">
        <f>IFERROR(MATCH($H53,$K$2:Z$2,FALSE),0)</f>
        <v>1</v>
      </c>
      <c r="AA53" s="100">
        <f>IFERROR(MATCH($H53,$K$2:AA$2,FALSE),0)</f>
        <v>1</v>
      </c>
      <c r="AB53" s="100">
        <f>IFERROR(MATCH($H53,$K$2:AB$2,FALSE),0)</f>
        <v>1</v>
      </c>
      <c r="AC53" s="100">
        <f>IFERROR(MATCH($H53,$K$2:AC$2,FALSE),0)</f>
        <v>1</v>
      </c>
      <c r="AD53" s="100">
        <f>IFERROR(MATCH($H53,$K$2:AD$2,FALSE),0)</f>
        <v>1</v>
      </c>
      <c r="AE53" s="100">
        <f>IFERROR(MATCH($H53,$K$2:AE$2,FALSE),0)</f>
        <v>1</v>
      </c>
      <c r="AF53" s="100">
        <f>IFERROR(MATCH($H53,$K$2:AF$2,FALSE),0)</f>
        <v>1</v>
      </c>
      <c r="AG53" s="100">
        <f>IFERROR(MATCH($H53,$K$2:AG$2,FALSE),0)</f>
        <v>1</v>
      </c>
      <c r="AH53" s="100">
        <f>IFERROR(MATCH($H53,$K$2:AH$2,FALSE),0)</f>
        <v>1</v>
      </c>
      <c r="AI53" s="100">
        <f>IFERROR(MATCH($H53,$K$2:AI$2,FALSE),0)</f>
        <v>1</v>
      </c>
      <c r="AJ53" s="100">
        <f>IFERROR(MATCH($H53,$K$2:AJ$2,FALSE),0)</f>
        <v>1</v>
      </c>
      <c r="AK53" s="100">
        <f>IFERROR(MATCH($H53,$K$2:AK$2,FALSE),0)</f>
        <v>1</v>
      </c>
      <c r="AL53" s="100">
        <f>IFERROR(MATCH($H53,$K$2:AL$2,FALSE),0)</f>
        <v>1</v>
      </c>
      <c r="AM53" s="100">
        <f>IFERROR(MATCH($H53,$K$2:AM$2,FALSE),0)</f>
        <v>1</v>
      </c>
      <c r="AN53" s="100">
        <f>IFERROR(MATCH($H53,$K$2:AN$2,FALSE),0)</f>
        <v>1</v>
      </c>
      <c r="AO53" s="100">
        <f>IFERROR(MATCH($H53,$K$2:AO$2,FALSE),0)</f>
        <v>1</v>
      </c>
      <c r="AP53" s="100">
        <f>IFERROR(MATCH($H53,$K$2:AP$2,FALSE),0)</f>
        <v>1</v>
      </c>
      <c r="AQ53" s="100">
        <f>IFERROR(MATCH($H53,$K$2:AQ$2,FALSE),0)</f>
        <v>1</v>
      </c>
      <c r="AR53" s="100">
        <f>IFERROR(MATCH($H53,$K$2:AR$2,FALSE),0)</f>
        <v>1</v>
      </c>
      <c r="AS53" s="100">
        <f>IFERROR(MATCH($H53,$K$2:AS$2,FALSE),0)</f>
        <v>1</v>
      </c>
      <c r="AT53" s="100">
        <f>IFERROR(MATCH($H53,$K$2:AT$2,FALSE),0)</f>
        <v>1</v>
      </c>
      <c r="AU53" s="100">
        <f>IFERROR(MATCH($H53,$K$2:AU$2,FALSE),0)</f>
        <v>1</v>
      </c>
      <c r="AV53" s="100">
        <f>IFERROR(MATCH($H53,$K$2:AV$2,FALSE),0)</f>
        <v>1</v>
      </c>
      <c r="AW53" s="100">
        <f>IFERROR(MATCH($H53,$K$2:AW$2,FALSE),0)</f>
        <v>1</v>
      </c>
      <c r="AX53" s="100">
        <f>IFERROR(MATCH($H53,$K$2:AX$2,FALSE),0)</f>
        <v>1</v>
      </c>
      <c r="AY53" s="100">
        <f>IFERROR(MATCH($H53,$K$2:AY$2,FALSE),0)</f>
        <v>1</v>
      </c>
      <c r="AZ53" s="100">
        <f>IFERROR(MATCH($H53,$K$2:AZ$2,FALSE),0)</f>
        <v>1</v>
      </c>
      <c r="BA53" s="100">
        <f>IFERROR(MATCH($H53,$K$2:BA$2,FALSE),0)</f>
        <v>1</v>
      </c>
      <c r="BB53" s="100">
        <f>IFERROR(MATCH($H53,$K$2:BB$2,FALSE),0)</f>
        <v>1</v>
      </c>
      <c r="BC53" s="100">
        <f>IFERROR(MATCH($H53,$K$2:BC$2,FALSE),0)</f>
        <v>1</v>
      </c>
      <c r="BD53" s="100">
        <f>IFERROR(MATCH($H53,$K$2:BD$2,FALSE),0)</f>
        <v>1</v>
      </c>
      <c r="BE53" s="100">
        <f>IFERROR(MATCH($H53,$K$2:BE$2,FALSE),0)</f>
        <v>1</v>
      </c>
      <c r="BF53" s="100">
        <f>IFERROR(MATCH($H53,$K$2:BF$2,FALSE),0)</f>
        <v>1</v>
      </c>
    </row>
    <row r="54" spans="2:58">
      <c r="I54" s="109"/>
    </row>
    <row r="56" spans="2:58">
      <c r="D56" s="8" t="s">
        <v>217</v>
      </c>
      <c r="E56" s="8"/>
      <c r="F56" s="8"/>
      <c r="G56" s="8"/>
      <c r="I56" s="109"/>
    </row>
    <row r="57" spans="2:58">
      <c r="B57" s="87" t="s">
        <v>154</v>
      </c>
      <c r="D57" s="54" t="s">
        <v>79</v>
      </c>
      <c r="E57" s="54"/>
      <c r="F57" s="54" t="s">
        <v>147</v>
      </c>
      <c r="G57" s="54"/>
      <c r="H57" s="54" t="str">
        <f>Drivers!$D$384&amp;" "&amp;Drivers!$E$384</f>
        <v>Q1 2020</v>
      </c>
      <c r="I57" s="108"/>
      <c r="J57" s="103">
        <f>Drivers!$G$15*Drivers!$S$16+Drivers!$G$16*Drivers!$S$16</f>
        <v>0</v>
      </c>
      <c r="K57" s="100">
        <f>IFERROR(IF(MATCH($H57,$K$2:K$2,FALSE)+Drivers!$S$18/3&lt;COLUMNS($K$2:K$2),0,MATCH($H57,$K$2:K$2,FALSE)),0)</f>
        <v>1</v>
      </c>
      <c r="L57" s="100">
        <f>IFERROR(IF(MATCH($H57,$K$2:L$2,FALSE)+Drivers!$S$18/3&lt;COLUMNS($K$2:L$2),0,MATCH($H57,$K$2:L$2,FALSE)),0)</f>
        <v>0</v>
      </c>
      <c r="M57" s="100">
        <f>IFERROR(IF(MATCH($H57,$K$2:M$2,FALSE)+Drivers!$S$18/3&lt;COLUMNS($K$2:M$2),0,MATCH($H57,$K$2:M$2,FALSE)),0)</f>
        <v>0</v>
      </c>
      <c r="N57" s="100">
        <f>IFERROR(IF(MATCH($H57,$K$2:N$2,FALSE)+Drivers!$S$18/3&lt;COLUMNS($K$2:N$2),0,MATCH($H57,$K$2:N$2,FALSE)),0)</f>
        <v>0</v>
      </c>
      <c r="O57" s="100">
        <f>IFERROR(IF(MATCH($H57,$K$2:O$2,FALSE)+Drivers!$S$18/3&lt;COLUMNS($K$2:O$2),0,MATCH($H57,$K$2:O$2,FALSE)),0)</f>
        <v>0</v>
      </c>
      <c r="P57" s="100">
        <f>IFERROR(IF(MATCH($H57,$K$2:P$2,FALSE)+Drivers!$S$18/3&lt;COLUMNS($K$2:P$2),0,MATCH($H57,$K$2:P$2,FALSE)),0)</f>
        <v>0</v>
      </c>
      <c r="Q57" s="100">
        <f>IFERROR(IF(MATCH($H57,$K$2:Q$2,FALSE)+Drivers!$S$18/3&lt;COLUMNS($K$2:Q$2),0,MATCH($H57,$K$2:Q$2,FALSE)),0)</f>
        <v>0</v>
      </c>
      <c r="R57" s="100">
        <f>IFERROR(IF(MATCH($H57,$K$2:R$2,FALSE)+Drivers!$S$18/3&lt;COLUMNS($K$2:R$2),0,MATCH($H57,$K$2:R$2,FALSE)),0)</f>
        <v>0</v>
      </c>
      <c r="S57" s="100">
        <f>IFERROR(IF(MATCH($H57,$K$2:S$2,FALSE)+Drivers!$S$18/3&lt;COLUMNS($K$2:S$2),0,MATCH($H57,$K$2:S$2,FALSE)),0)</f>
        <v>0</v>
      </c>
      <c r="T57" s="100">
        <f>IFERROR(IF(MATCH($H57,$K$2:T$2,FALSE)+Drivers!$S$18/3&lt;COLUMNS($K$2:T$2),0,MATCH($H57,$K$2:T$2,FALSE)),0)</f>
        <v>0</v>
      </c>
      <c r="U57" s="100">
        <f>IFERROR(IF(MATCH($H57,$K$2:U$2,FALSE)+Drivers!$S$18/3&lt;COLUMNS($K$2:U$2),0,MATCH($H57,$K$2:U$2,FALSE)),0)</f>
        <v>0</v>
      </c>
      <c r="V57" s="100">
        <f>IFERROR(IF(MATCH($H57,$K$2:V$2,FALSE)+Drivers!$S$18/3&lt;COLUMNS($K$2:V$2),0,MATCH($H57,$K$2:V$2,FALSE)),0)</f>
        <v>0</v>
      </c>
      <c r="W57" s="100">
        <f>IFERROR(IF(MATCH($H57,$K$2:W$2,FALSE)+Drivers!$S$18/3&lt;COLUMNS($K$2:W$2),0,MATCH($H57,$K$2:W$2,FALSE)),0)</f>
        <v>0</v>
      </c>
      <c r="X57" s="100">
        <f>IFERROR(IF(MATCH($H57,$K$2:X$2,FALSE)+Drivers!$S$18/3&lt;COLUMNS($K$2:X$2),0,MATCH($H57,$K$2:X$2,FALSE)),0)</f>
        <v>0</v>
      </c>
      <c r="Y57" s="100">
        <f>IFERROR(IF(MATCH($H57,$K$2:Y$2,FALSE)+Drivers!$S$18/3&lt;COLUMNS($K$2:Y$2),0,MATCH($H57,$K$2:Y$2,FALSE)),0)</f>
        <v>0</v>
      </c>
      <c r="Z57" s="100">
        <f>IFERROR(IF(MATCH($H57,$K$2:Z$2,FALSE)+Drivers!$S$18/3&lt;COLUMNS($K$2:Z$2),0,MATCH($H57,$K$2:Z$2,FALSE)),0)</f>
        <v>0</v>
      </c>
      <c r="AA57" s="100">
        <f>IFERROR(IF(MATCH($H57,$K$2:AA$2,FALSE)+Drivers!$S$18/3&lt;COLUMNS($K$2:AA$2),0,MATCH($H57,$K$2:AA$2,FALSE)),0)</f>
        <v>0</v>
      </c>
      <c r="AB57" s="100">
        <f>IFERROR(IF(MATCH($H57,$K$2:AB$2,FALSE)+Drivers!$S$18/3&lt;COLUMNS($K$2:AB$2),0,MATCH($H57,$K$2:AB$2,FALSE)),0)</f>
        <v>0</v>
      </c>
      <c r="AC57" s="100">
        <f>IFERROR(IF(MATCH($H57,$K$2:AC$2,FALSE)+Drivers!$S$18/3&lt;COLUMNS($K$2:AC$2),0,MATCH($H57,$K$2:AC$2,FALSE)),0)</f>
        <v>0</v>
      </c>
      <c r="AD57" s="100">
        <f>IFERROR(IF(MATCH($H57,$K$2:AD$2,FALSE)+Drivers!$S$18/3&lt;COLUMNS($K$2:AD$2),0,MATCH($H57,$K$2:AD$2,FALSE)),0)</f>
        <v>0</v>
      </c>
      <c r="AE57" s="100">
        <f>IFERROR(IF(MATCH($H57,$K$2:AE$2,FALSE)+Drivers!$S$18/3&lt;COLUMNS($K$2:AE$2),0,MATCH($H57,$K$2:AE$2,FALSE)),0)</f>
        <v>0</v>
      </c>
      <c r="AF57" s="100">
        <f>IFERROR(IF(MATCH($H57,$K$2:AF$2,FALSE)+Drivers!$S$18/3&lt;COLUMNS($K$2:AF$2),0,MATCH($H57,$K$2:AF$2,FALSE)),0)</f>
        <v>0</v>
      </c>
      <c r="AG57" s="100">
        <f>IFERROR(IF(MATCH($H57,$K$2:AG$2,FALSE)+Drivers!$S$18/3&lt;COLUMNS($K$2:AG$2),0,MATCH($H57,$K$2:AG$2,FALSE)),0)</f>
        <v>0</v>
      </c>
      <c r="AH57" s="100">
        <f>IFERROR(IF(MATCH($H57,$K$2:AH$2,FALSE)+Drivers!$S$18/3&lt;COLUMNS($K$2:AH$2),0,MATCH($H57,$K$2:AH$2,FALSE)),0)</f>
        <v>0</v>
      </c>
      <c r="AI57" s="100">
        <f>IFERROR(IF(MATCH($H57,$K$2:AI$2,FALSE)+Drivers!$S$18/3&lt;COLUMNS($K$2:AI$2),0,MATCH($H57,$K$2:AI$2,FALSE)),0)</f>
        <v>0</v>
      </c>
      <c r="AJ57" s="100">
        <f>IFERROR(IF(MATCH($H57,$K$2:AJ$2,FALSE)+Drivers!$S$18/3&lt;COLUMNS($K$2:AJ$2),0,MATCH($H57,$K$2:AJ$2,FALSE)),0)</f>
        <v>0</v>
      </c>
      <c r="AK57" s="100">
        <f>IFERROR(IF(MATCH($H57,$K$2:AK$2,FALSE)+Drivers!$S$18/3&lt;COLUMNS($K$2:AK$2),0,MATCH($H57,$K$2:AK$2,FALSE)),0)</f>
        <v>0</v>
      </c>
      <c r="AL57" s="100">
        <f>IFERROR(IF(MATCH($H57,$K$2:AL$2,FALSE)+Drivers!$S$18/3&lt;COLUMNS($K$2:AL$2),0,MATCH($H57,$K$2:AL$2,FALSE)),0)</f>
        <v>0</v>
      </c>
      <c r="AM57" s="100">
        <f>IFERROR(IF(MATCH($H57,$K$2:AM$2,FALSE)+Drivers!$S$18/3&lt;COLUMNS($K$2:AM$2),0,MATCH($H57,$K$2:AM$2,FALSE)),0)</f>
        <v>0</v>
      </c>
      <c r="AN57" s="100">
        <f>IFERROR(IF(MATCH($H57,$K$2:AN$2,FALSE)+Drivers!$S$18/3&lt;COLUMNS($K$2:AN$2),0,MATCH($H57,$K$2:AN$2,FALSE)),0)</f>
        <v>0</v>
      </c>
      <c r="AO57" s="100">
        <f>IFERROR(IF(MATCH($H57,$K$2:AO$2,FALSE)+Drivers!$S$18/3&lt;COLUMNS($K$2:AO$2),0,MATCH($H57,$K$2:AO$2,FALSE)),0)</f>
        <v>0</v>
      </c>
      <c r="AP57" s="100">
        <f>IFERROR(IF(MATCH($H57,$K$2:AP$2,FALSE)+Drivers!$S$18/3&lt;COLUMNS($K$2:AP$2),0,MATCH($H57,$K$2:AP$2,FALSE)),0)</f>
        <v>0</v>
      </c>
      <c r="AQ57" s="100">
        <f>IFERROR(IF(MATCH($H57,$K$2:AQ$2,FALSE)+Drivers!$S$18/3&lt;COLUMNS($K$2:AQ$2),0,MATCH($H57,$K$2:AQ$2,FALSE)),0)</f>
        <v>0</v>
      </c>
      <c r="AR57" s="100">
        <f>IFERROR(IF(MATCH($H57,$K$2:AR$2,FALSE)+Drivers!$S$18/3&lt;COLUMNS($K$2:AR$2),0,MATCH($H57,$K$2:AR$2,FALSE)),0)</f>
        <v>0</v>
      </c>
      <c r="AS57" s="100">
        <f>IFERROR(IF(MATCH($H57,$K$2:AS$2,FALSE)+Drivers!$S$18/3&lt;COLUMNS($K$2:AS$2),0,MATCH($H57,$K$2:AS$2,FALSE)),0)</f>
        <v>0</v>
      </c>
      <c r="AT57" s="100">
        <f>IFERROR(IF(MATCH($H57,$K$2:AT$2,FALSE)+Drivers!$S$18/3&lt;COLUMNS($K$2:AT$2),0,MATCH($H57,$K$2:AT$2,FALSE)),0)</f>
        <v>0</v>
      </c>
      <c r="AU57" s="100">
        <f>IFERROR(IF(MATCH($H57,$K$2:AU$2,FALSE)+Drivers!$S$18/3&lt;COLUMNS($K$2:AU$2),0,MATCH($H57,$K$2:AU$2,FALSE)),0)</f>
        <v>0</v>
      </c>
      <c r="AV57" s="100">
        <f>IFERROR(IF(MATCH($H57,$K$2:AV$2,FALSE)+Drivers!$S$18/3&lt;COLUMNS($K$2:AV$2),0,MATCH($H57,$K$2:AV$2,FALSE)),0)</f>
        <v>0</v>
      </c>
      <c r="AW57" s="100">
        <f>IFERROR(IF(MATCH($H57,$K$2:AW$2,FALSE)+Drivers!$S$18/3&lt;COLUMNS($K$2:AW$2),0,MATCH($H57,$K$2:AW$2,FALSE)),0)</f>
        <v>0</v>
      </c>
      <c r="AX57" s="100">
        <f>IFERROR(IF(MATCH($H57,$K$2:AX$2,FALSE)+Drivers!$S$18/3&lt;COLUMNS($K$2:AX$2),0,MATCH($H57,$K$2:AX$2,FALSE)),0)</f>
        <v>0</v>
      </c>
      <c r="AY57" s="100">
        <f>IFERROR(IF(MATCH($H57,$K$2:AY$2,FALSE)+Drivers!$S$18/3&lt;COLUMNS($K$2:AY$2),0,MATCH($H57,$K$2:AY$2,FALSE)),0)</f>
        <v>0</v>
      </c>
      <c r="AZ57" s="100">
        <f>IFERROR(IF(MATCH($H57,$K$2:AZ$2,FALSE)+Drivers!$S$18/3&lt;COLUMNS($K$2:AZ$2),0,MATCH($H57,$K$2:AZ$2,FALSE)),0)</f>
        <v>0</v>
      </c>
      <c r="BA57" s="100">
        <f>IFERROR(IF(MATCH($H57,$K$2:BA$2,FALSE)+Drivers!$S$18/3&lt;COLUMNS($K$2:BA$2),0,MATCH($H57,$K$2:BA$2,FALSE)),0)</f>
        <v>0</v>
      </c>
      <c r="BB57" s="100">
        <f>IFERROR(IF(MATCH($H57,$K$2:BB$2,FALSE)+Drivers!$S$18/3&lt;COLUMNS($K$2:BB$2),0,MATCH($H57,$K$2:BB$2,FALSE)),0)</f>
        <v>0</v>
      </c>
      <c r="BC57" s="100">
        <f>IFERROR(IF(MATCH($H57,$K$2:BC$2,FALSE)+Drivers!$S$18/3&lt;COLUMNS($K$2:BC$2),0,MATCH($H57,$K$2:BC$2,FALSE)),0)</f>
        <v>0</v>
      </c>
      <c r="BD57" s="100">
        <f>IFERROR(IF(MATCH($H57,$K$2:BD$2,FALSE)+Drivers!$S$18/3&lt;COLUMNS($K$2:BD$2),0,MATCH($H57,$K$2:BD$2,FALSE)),0)</f>
        <v>0</v>
      </c>
      <c r="BE57" s="100">
        <f>IFERROR(IF(MATCH($H57,$K$2:BE$2,FALSE)+Drivers!$S$18/3&lt;COLUMNS($K$2:BE$2),0,MATCH($H57,$K$2:BE$2,FALSE)),0)</f>
        <v>0</v>
      </c>
      <c r="BF57" s="100">
        <f>IFERROR(IF(MATCH($H57,$K$2:BF$2,FALSE)+Drivers!$S$18/3&lt;COLUMNS($K$2:BF$2),0,MATCH($H57,$K$2:BF$2,FALSE)),0)</f>
        <v>0</v>
      </c>
    </row>
    <row r="58" spans="2:58" ht="5" customHeight="1"/>
    <row r="59" spans="2:58">
      <c r="E59" s="104" t="s">
        <v>131</v>
      </c>
      <c r="F59" s="71" t="s">
        <v>148</v>
      </c>
      <c r="G59" s="71" t="s">
        <v>151</v>
      </c>
      <c r="H59" s="71" t="str">
        <f>Drivers!$D$392&amp;" "&amp;Drivers!$E$392</f>
        <v>Q1 2020</v>
      </c>
      <c r="I59" s="110">
        <f>I$15</f>
        <v>0</v>
      </c>
      <c r="J59" s="103">
        <f>Drivers!$G$392</f>
        <v>0</v>
      </c>
      <c r="K59" s="100">
        <f>IFERROR(IF(MATCH($H59,$K$2:K$2,FALSE)+($J59/(Drivers!$G$12*Drivers!$Q$16*30)/3)&lt;COLUMNS($K$2:K$2),0,MATCH($H59,$K$2:K$2,FALSE)),0)</f>
        <v>1</v>
      </c>
      <c r="L59" s="100">
        <f>IFERROR(IF(MATCH($H59,$K$2:L$2,FALSE)+($J59/(Drivers!$G$12*Drivers!$Q$16*30)/3)&lt;COLUMNS($K$2:L$2),0,MATCH($H59,$K$2:L$2,FALSE)),0)</f>
        <v>0</v>
      </c>
      <c r="M59" s="100">
        <f>IFERROR(IF(MATCH($H59,$K$2:M$2,FALSE)+($J59/(Drivers!$G$12*Drivers!$Q$16*30)/3)&lt;COLUMNS($K$2:M$2),0,MATCH($H59,$K$2:M$2,FALSE)),0)</f>
        <v>0</v>
      </c>
      <c r="N59" s="100">
        <f>IFERROR(IF(MATCH($H59,$K$2:N$2,FALSE)+($J59/(Drivers!$G$12*Drivers!$Q$16*30)/3)&lt;COLUMNS($K$2:N$2),0,MATCH($H59,$K$2:N$2,FALSE)),0)</f>
        <v>0</v>
      </c>
      <c r="O59" s="100">
        <f>IFERROR(IF(MATCH($H59,$K$2:O$2,FALSE)+($J59/(Drivers!$G$12*Drivers!$Q$16*30)/3)&lt;COLUMNS($K$2:O$2),0,MATCH($H59,$K$2:O$2,FALSE)),0)</f>
        <v>0</v>
      </c>
      <c r="P59" s="100">
        <f>IFERROR(IF(MATCH($H59,$K$2:P$2,FALSE)+($J59/(Drivers!$G$12*Drivers!$Q$16*30)/3)&lt;COLUMNS($K$2:P$2),0,MATCH($H59,$K$2:P$2,FALSE)),0)</f>
        <v>0</v>
      </c>
      <c r="Q59" s="100">
        <f>IFERROR(IF(MATCH($H59,$K$2:Q$2,FALSE)+($J59/(Drivers!$G$12*Drivers!$Q$16*30)/3)&lt;COLUMNS($K$2:Q$2),0,MATCH($H59,$K$2:Q$2,FALSE)),0)</f>
        <v>0</v>
      </c>
      <c r="R59" s="100">
        <f>IFERROR(IF(MATCH($H59,$K$2:R$2,FALSE)+($J59/(Drivers!$G$12*Drivers!$Q$16*30)/3)&lt;COLUMNS($K$2:R$2),0,MATCH($H59,$K$2:R$2,FALSE)),0)</f>
        <v>0</v>
      </c>
      <c r="S59" s="100">
        <f>IFERROR(IF(MATCH($H59,$K$2:S$2,FALSE)+($J59/(Drivers!$G$12*Drivers!$Q$16*30)/3)&lt;COLUMNS($K$2:S$2),0,MATCH($H59,$K$2:S$2,FALSE)),0)</f>
        <v>0</v>
      </c>
      <c r="T59" s="100">
        <f>IFERROR(IF(MATCH($H59,$K$2:T$2,FALSE)+($J59/(Drivers!$G$12*Drivers!$Q$16*30)/3)&lt;COLUMNS($K$2:T$2),0,MATCH($H59,$K$2:T$2,FALSE)),0)</f>
        <v>0</v>
      </c>
      <c r="U59" s="100">
        <f>IFERROR(IF(MATCH($H59,$K$2:U$2,FALSE)+($J59/(Drivers!$G$12*Drivers!$Q$16*30)/3)&lt;COLUMNS($K$2:U$2),0,MATCH($H59,$K$2:U$2,FALSE)),0)</f>
        <v>0</v>
      </c>
      <c r="V59" s="100">
        <f>IFERROR(IF(MATCH($H59,$K$2:V$2,FALSE)+($J59/(Drivers!$G$12*Drivers!$Q$16*30)/3)&lt;COLUMNS($K$2:V$2),0,MATCH($H59,$K$2:V$2,FALSE)),0)</f>
        <v>0</v>
      </c>
      <c r="W59" s="100">
        <f>IFERROR(IF(MATCH($H59,$K$2:W$2,FALSE)+($J59/(Drivers!$G$12*Drivers!$Q$16*30)/3)&lt;COLUMNS($K$2:W$2),0,MATCH($H59,$K$2:W$2,FALSE)),0)</f>
        <v>0</v>
      </c>
      <c r="X59" s="100">
        <f>IFERROR(IF(MATCH($H59,$K$2:X$2,FALSE)+($J59/(Drivers!$G$12*Drivers!$Q$16*30)/3)&lt;COLUMNS($K$2:X$2),0,MATCH($H59,$K$2:X$2,FALSE)),0)</f>
        <v>0</v>
      </c>
      <c r="Y59" s="100">
        <f>IFERROR(IF(MATCH($H59,$K$2:Y$2,FALSE)+($J59/(Drivers!$G$12*Drivers!$Q$16*30)/3)&lt;COLUMNS($K$2:Y$2),0,MATCH($H59,$K$2:Y$2,FALSE)),0)</f>
        <v>0</v>
      </c>
      <c r="Z59" s="100">
        <f>IFERROR(IF(MATCH($H59,$K$2:Z$2,FALSE)+($J59/(Drivers!$G$12*Drivers!$Q$16*30)/3)&lt;COLUMNS($K$2:Z$2),0,MATCH($H59,$K$2:Z$2,FALSE)),0)</f>
        <v>0</v>
      </c>
      <c r="AA59" s="100">
        <f>IFERROR(IF(MATCH($H59,$K$2:AA$2,FALSE)+($J59/(Drivers!$G$12*Drivers!$Q$16*30)/3)&lt;COLUMNS($K$2:AA$2),0,MATCH($H59,$K$2:AA$2,FALSE)),0)</f>
        <v>0</v>
      </c>
      <c r="AB59" s="100">
        <f>IFERROR(IF(MATCH($H59,$K$2:AB$2,FALSE)+($J59/(Drivers!$G$12*Drivers!$Q$16*30)/3)&lt;COLUMNS($K$2:AB$2),0,MATCH($H59,$K$2:AB$2,FALSE)),0)</f>
        <v>0</v>
      </c>
      <c r="AC59" s="100">
        <f>IFERROR(IF(MATCH($H59,$K$2:AC$2,FALSE)+($J59/(Drivers!$G$12*Drivers!$Q$16*30)/3)&lt;COLUMNS($K$2:AC$2),0,MATCH($H59,$K$2:AC$2,FALSE)),0)</f>
        <v>0</v>
      </c>
      <c r="AD59" s="100">
        <f>IFERROR(IF(MATCH($H59,$K$2:AD$2,FALSE)+($J59/(Drivers!$G$12*Drivers!$Q$16*30)/3)&lt;COLUMNS($K$2:AD$2),0,MATCH($H59,$K$2:AD$2,FALSE)),0)</f>
        <v>0</v>
      </c>
      <c r="AE59" s="100">
        <f>IFERROR(IF(MATCH($H59,$K$2:AE$2,FALSE)+($J59/(Drivers!$G$12*Drivers!$Q$16*30)/3)&lt;COLUMNS($K$2:AE$2),0,MATCH($H59,$K$2:AE$2,FALSE)),0)</f>
        <v>0</v>
      </c>
      <c r="AF59" s="100">
        <f>IFERROR(IF(MATCH($H59,$K$2:AF$2,FALSE)+($J59/(Drivers!$G$12*Drivers!$Q$16*30)/3)&lt;COLUMNS($K$2:AF$2),0,MATCH($H59,$K$2:AF$2,FALSE)),0)</f>
        <v>0</v>
      </c>
      <c r="AG59" s="100">
        <f>IFERROR(IF(MATCH($H59,$K$2:AG$2,FALSE)+($J59/(Drivers!$G$12*Drivers!$Q$16*30)/3)&lt;COLUMNS($K$2:AG$2),0,MATCH($H59,$K$2:AG$2,FALSE)),0)</f>
        <v>0</v>
      </c>
      <c r="AH59" s="100">
        <f>IFERROR(IF(MATCH($H59,$K$2:AH$2,FALSE)+($J59/(Drivers!$G$12*Drivers!$Q$16*30)/3)&lt;COLUMNS($K$2:AH$2),0,MATCH($H59,$K$2:AH$2,FALSE)),0)</f>
        <v>0</v>
      </c>
      <c r="AI59" s="100">
        <f>IFERROR(IF(MATCH($H59,$K$2:AI$2,FALSE)+($J59/(Drivers!$G$12*Drivers!$Q$16*30)/3)&lt;COLUMNS($K$2:AI$2),0,MATCH($H59,$K$2:AI$2,FALSE)),0)</f>
        <v>0</v>
      </c>
      <c r="AJ59" s="100">
        <f>IFERROR(IF(MATCH($H59,$K$2:AJ$2,FALSE)+($J59/(Drivers!$G$12*Drivers!$Q$16*30)/3)&lt;COLUMNS($K$2:AJ$2),0,MATCH($H59,$K$2:AJ$2,FALSE)),0)</f>
        <v>0</v>
      </c>
      <c r="AK59" s="100">
        <f>IFERROR(IF(MATCH($H59,$K$2:AK$2,FALSE)+($J59/(Drivers!$G$12*Drivers!$Q$16*30)/3)&lt;COLUMNS($K$2:AK$2),0,MATCH($H59,$K$2:AK$2,FALSE)),0)</f>
        <v>0</v>
      </c>
      <c r="AL59" s="100">
        <f>IFERROR(IF(MATCH($H59,$K$2:AL$2,FALSE)+($J59/(Drivers!$G$12*Drivers!$Q$16*30)/3)&lt;COLUMNS($K$2:AL$2),0,MATCH($H59,$K$2:AL$2,FALSE)),0)</f>
        <v>0</v>
      </c>
      <c r="AM59" s="100">
        <f>IFERROR(IF(MATCH($H59,$K$2:AM$2,FALSE)+($J59/(Drivers!$G$12*Drivers!$Q$16*30)/3)&lt;COLUMNS($K$2:AM$2),0,MATCH($H59,$K$2:AM$2,FALSE)),0)</f>
        <v>0</v>
      </c>
      <c r="AN59" s="100">
        <f>IFERROR(IF(MATCH($H59,$K$2:AN$2,FALSE)+($J59/(Drivers!$G$12*Drivers!$Q$16*30)/3)&lt;COLUMNS($K$2:AN$2),0,MATCH($H59,$K$2:AN$2,FALSE)),0)</f>
        <v>0</v>
      </c>
      <c r="AO59" s="100">
        <f>IFERROR(IF(MATCH($H59,$K$2:AO$2,FALSE)+($J59/(Drivers!$G$12*Drivers!$Q$16*30)/3)&lt;COLUMNS($K$2:AO$2),0,MATCH($H59,$K$2:AO$2,FALSE)),0)</f>
        <v>0</v>
      </c>
      <c r="AP59" s="100">
        <f>IFERROR(IF(MATCH($H59,$K$2:AP$2,FALSE)+($J59/(Drivers!$G$12*Drivers!$Q$16*30)/3)&lt;COLUMNS($K$2:AP$2),0,MATCH($H59,$K$2:AP$2,FALSE)),0)</f>
        <v>0</v>
      </c>
      <c r="AQ59" s="100">
        <f>IFERROR(IF(MATCH($H59,$K$2:AQ$2,FALSE)+($J59/(Drivers!$G$12*Drivers!$Q$16*30)/3)&lt;COLUMNS($K$2:AQ$2),0,MATCH($H59,$K$2:AQ$2,FALSE)),0)</f>
        <v>0</v>
      </c>
      <c r="AR59" s="100">
        <f>IFERROR(IF(MATCH($H59,$K$2:AR$2,FALSE)+($J59/(Drivers!$G$12*Drivers!$Q$16*30)/3)&lt;COLUMNS($K$2:AR$2),0,MATCH($H59,$K$2:AR$2,FALSE)),0)</f>
        <v>0</v>
      </c>
      <c r="AS59" s="100">
        <f>IFERROR(IF(MATCH($H59,$K$2:AS$2,FALSE)+($J59/(Drivers!$G$12*Drivers!$Q$16*30)/3)&lt;COLUMNS($K$2:AS$2),0,MATCH($H59,$K$2:AS$2,FALSE)),0)</f>
        <v>0</v>
      </c>
      <c r="AT59" s="100">
        <f>IFERROR(IF(MATCH($H59,$K$2:AT$2,FALSE)+($J59/(Drivers!$G$12*Drivers!$Q$16*30)/3)&lt;COLUMNS($K$2:AT$2),0,MATCH($H59,$K$2:AT$2,FALSE)),0)</f>
        <v>0</v>
      </c>
      <c r="AU59" s="100">
        <f>IFERROR(IF(MATCH($H59,$K$2:AU$2,FALSE)+($J59/(Drivers!$G$12*Drivers!$Q$16*30)/3)&lt;COLUMNS($K$2:AU$2),0,MATCH($H59,$K$2:AU$2,FALSE)),0)</f>
        <v>0</v>
      </c>
      <c r="AV59" s="100">
        <f>IFERROR(IF(MATCH($H59,$K$2:AV$2,FALSE)+($J59/(Drivers!$G$12*Drivers!$Q$16*30)/3)&lt;COLUMNS($K$2:AV$2),0,MATCH($H59,$K$2:AV$2,FALSE)),0)</f>
        <v>0</v>
      </c>
      <c r="AW59" s="100">
        <f>IFERROR(IF(MATCH($H59,$K$2:AW$2,FALSE)+($J59/(Drivers!$G$12*Drivers!$Q$16*30)/3)&lt;COLUMNS($K$2:AW$2),0,MATCH($H59,$K$2:AW$2,FALSE)),0)</f>
        <v>0</v>
      </c>
      <c r="AX59" s="100">
        <f>IFERROR(IF(MATCH($H59,$K$2:AX$2,FALSE)+($J59/(Drivers!$G$12*Drivers!$Q$16*30)/3)&lt;COLUMNS($K$2:AX$2),0,MATCH($H59,$K$2:AX$2,FALSE)),0)</f>
        <v>0</v>
      </c>
      <c r="AY59" s="100">
        <f>IFERROR(IF(MATCH($H59,$K$2:AY$2,FALSE)+($J59/(Drivers!$G$12*Drivers!$Q$16*30)/3)&lt;COLUMNS($K$2:AY$2),0,MATCH($H59,$K$2:AY$2,FALSE)),0)</f>
        <v>0</v>
      </c>
      <c r="AZ59" s="100">
        <f>IFERROR(IF(MATCH($H59,$K$2:AZ$2,FALSE)+($J59/(Drivers!$G$12*Drivers!$Q$16*30)/3)&lt;COLUMNS($K$2:AZ$2),0,MATCH($H59,$K$2:AZ$2,FALSE)),0)</f>
        <v>0</v>
      </c>
      <c r="BA59" s="100">
        <f>IFERROR(IF(MATCH($H59,$K$2:BA$2,FALSE)+($J59/(Drivers!$G$12*Drivers!$Q$16*30)/3)&lt;COLUMNS($K$2:BA$2),0,MATCH($H59,$K$2:BA$2,FALSE)),0)</f>
        <v>0</v>
      </c>
      <c r="BB59" s="100">
        <f>IFERROR(IF(MATCH($H59,$K$2:BB$2,FALSE)+($J59/(Drivers!$G$12*Drivers!$Q$16*30)/3)&lt;COLUMNS($K$2:BB$2),0,MATCH($H59,$K$2:BB$2,FALSE)),0)</f>
        <v>0</v>
      </c>
      <c r="BC59" s="100">
        <f>IFERROR(IF(MATCH($H59,$K$2:BC$2,FALSE)+($J59/(Drivers!$G$12*Drivers!$Q$16*30)/3)&lt;COLUMNS($K$2:BC$2),0,MATCH($H59,$K$2:BC$2,FALSE)),0)</f>
        <v>0</v>
      </c>
      <c r="BD59" s="100">
        <f>IFERROR(IF(MATCH($H59,$K$2:BD$2,FALSE)+($J59/(Drivers!$G$12*Drivers!$Q$16*30)/3)&lt;COLUMNS($K$2:BD$2),0,MATCH($H59,$K$2:BD$2,FALSE)),0)</f>
        <v>0</v>
      </c>
      <c r="BE59" s="100">
        <f>IFERROR(IF(MATCH($H59,$K$2:BE$2,FALSE)+($J59/(Drivers!$G$12*Drivers!$Q$16*30)/3)&lt;COLUMNS($K$2:BE$2),0,MATCH($H59,$K$2:BE$2,FALSE)),0)</f>
        <v>0</v>
      </c>
      <c r="BF59" s="100">
        <f>IFERROR(IF(MATCH($H59,$K$2:BF$2,FALSE)+($J59/(Drivers!$G$12*Drivers!$Q$16*30)/3)&lt;COLUMNS($K$2:BF$2),0,MATCH($H59,$K$2:BF$2,FALSE)),0)</f>
        <v>0</v>
      </c>
    </row>
    <row r="60" spans="2:58">
      <c r="E60" s="104"/>
      <c r="F60" s="71"/>
      <c r="G60" s="71" t="s">
        <v>152</v>
      </c>
      <c r="H60" s="71" t="str">
        <f>Drivers!$D$394&amp;" "&amp;Drivers!$E$394</f>
        <v>Q1 2020</v>
      </c>
      <c r="I60" s="110">
        <f>I$16</f>
        <v>0</v>
      </c>
      <c r="J60" s="103">
        <f>Drivers!$G$394</f>
        <v>0</v>
      </c>
      <c r="K60" s="100">
        <f>IFERROR(IF(MATCH($H60,$K$2:K$2,FALSE)+($J60/(Drivers!$G$12*Drivers!$Q$16*30*2)/3)&lt;COLUMNS($K$2:K$2),0,MATCH($H60,$K$2:K$2,FALSE)),0)</f>
        <v>1</v>
      </c>
      <c r="L60" s="100">
        <f>IFERROR(IF(MATCH($H60,$K$2:L$2,FALSE)+($J60/(Drivers!$G$12*Drivers!$Q$16*30*2)/3)&lt;COLUMNS($K$2:L$2),0,MATCH($H60,$K$2:L$2,FALSE)),0)</f>
        <v>0</v>
      </c>
      <c r="M60" s="100">
        <f>IFERROR(IF(MATCH($H60,$K$2:M$2,FALSE)+($J60/(Drivers!$G$12*Drivers!$Q$16*30*2)/3)&lt;COLUMNS($K$2:M$2),0,MATCH($H60,$K$2:M$2,FALSE)),0)</f>
        <v>0</v>
      </c>
      <c r="N60" s="100">
        <f>IFERROR(IF(MATCH($H60,$K$2:N$2,FALSE)+($J60/(Drivers!$G$12*Drivers!$Q$16*30*2)/3)&lt;COLUMNS($K$2:N$2),0,MATCH($H60,$K$2:N$2,FALSE)),0)</f>
        <v>0</v>
      </c>
      <c r="O60" s="100">
        <f>IFERROR(IF(MATCH($H60,$K$2:O$2,FALSE)+($J60/(Drivers!$G$12*Drivers!$Q$16*30*2)/3)&lt;COLUMNS($K$2:O$2),0,MATCH($H60,$K$2:O$2,FALSE)),0)</f>
        <v>0</v>
      </c>
      <c r="P60" s="100">
        <f>IFERROR(IF(MATCH($H60,$K$2:P$2,FALSE)+($J60/(Drivers!$G$12*Drivers!$Q$16*30*2)/3)&lt;COLUMNS($K$2:P$2),0,MATCH($H60,$K$2:P$2,FALSE)),0)</f>
        <v>0</v>
      </c>
      <c r="Q60" s="100">
        <f>IFERROR(IF(MATCH($H60,$K$2:Q$2,FALSE)+($J60/(Drivers!$G$12*Drivers!$Q$16*30*2)/3)&lt;COLUMNS($K$2:Q$2),0,MATCH($H60,$K$2:Q$2,FALSE)),0)</f>
        <v>0</v>
      </c>
      <c r="R60" s="100">
        <f>IFERROR(IF(MATCH($H60,$K$2:R$2,FALSE)+($J60/(Drivers!$G$12*Drivers!$Q$16*30*2)/3)&lt;COLUMNS($K$2:R$2),0,MATCH($H60,$K$2:R$2,FALSE)),0)</f>
        <v>0</v>
      </c>
      <c r="S60" s="100">
        <f>IFERROR(IF(MATCH($H60,$K$2:S$2,FALSE)+($J60/(Drivers!$G$12*Drivers!$Q$16*30*2)/3)&lt;COLUMNS($K$2:S$2),0,MATCH($H60,$K$2:S$2,FALSE)),0)</f>
        <v>0</v>
      </c>
      <c r="T60" s="100">
        <f>IFERROR(IF(MATCH($H60,$K$2:T$2,FALSE)+($J60/(Drivers!$G$12*Drivers!$Q$16*30*2)/3)&lt;COLUMNS($K$2:T$2),0,MATCH($H60,$K$2:T$2,FALSE)),0)</f>
        <v>0</v>
      </c>
      <c r="U60" s="100">
        <f>IFERROR(IF(MATCH($H60,$K$2:U$2,FALSE)+($J60/(Drivers!$G$12*Drivers!$Q$16*30*2)/3)&lt;COLUMNS($K$2:U$2),0,MATCH($H60,$K$2:U$2,FALSE)),0)</f>
        <v>0</v>
      </c>
      <c r="V60" s="100">
        <f>IFERROR(IF(MATCH($H60,$K$2:V$2,FALSE)+($J60/(Drivers!$G$12*Drivers!$Q$16*30*2)/3)&lt;COLUMNS($K$2:V$2),0,MATCH($H60,$K$2:V$2,FALSE)),0)</f>
        <v>0</v>
      </c>
      <c r="W60" s="100">
        <f>IFERROR(IF(MATCH($H60,$K$2:W$2,FALSE)+($J60/(Drivers!$G$12*Drivers!$Q$16*30*2)/3)&lt;COLUMNS($K$2:W$2),0,MATCH($H60,$K$2:W$2,FALSE)),0)</f>
        <v>0</v>
      </c>
      <c r="X60" s="100">
        <f>IFERROR(IF(MATCH($H60,$K$2:X$2,FALSE)+($J60/(Drivers!$G$12*Drivers!$Q$16*30*2)/3)&lt;COLUMNS($K$2:X$2),0,MATCH($H60,$K$2:X$2,FALSE)),0)</f>
        <v>0</v>
      </c>
      <c r="Y60" s="100">
        <f>IFERROR(IF(MATCH($H60,$K$2:Y$2,FALSE)+($J60/(Drivers!$G$12*Drivers!$Q$16*30*2)/3)&lt;COLUMNS($K$2:Y$2),0,MATCH($H60,$K$2:Y$2,FALSE)),0)</f>
        <v>0</v>
      </c>
      <c r="Z60" s="100">
        <f>IFERROR(IF(MATCH($H60,$K$2:Z$2,FALSE)+($J60/(Drivers!$G$12*Drivers!$Q$16*30*2)/3)&lt;COLUMNS($K$2:Z$2),0,MATCH($H60,$K$2:Z$2,FALSE)),0)</f>
        <v>0</v>
      </c>
      <c r="AA60" s="100">
        <f>IFERROR(IF(MATCH($H60,$K$2:AA$2,FALSE)+($J60/(Drivers!$G$12*Drivers!$Q$16*30*2)/3)&lt;COLUMNS($K$2:AA$2),0,MATCH($H60,$K$2:AA$2,FALSE)),0)</f>
        <v>0</v>
      </c>
      <c r="AB60" s="100">
        <f>IFERROR(IF(MATCH($H60,$K$2:AB$2,FALSE)+($J60/(Drivers!$G$12*Drivers!$Q$16*30*2)/3)&lt;COLUMNS($K$2:AB$2),0,MATCH($H60,$K$2:AB$2,FALSE)),0)</f>
        <v>0</v>
      </c>
      <c r="AC60" s="100">
        <f>IFERROR(IF(MATCH($H60,$K$2:AC$2,FALSE)+($J60/(Drivers!$G$12*Drivers!$Q$16*30*2)/3)&lt;COLUMNS($K$2:AC$2),0,MATCH($H60,$K$2:AC$2,FALSE)),0)</f>
        <v>0</v>
      </c>
      <c r="AD60" s="100">
        <f>IFERROR(IF(MATCH($H60,$K$2:AD$2,FALSE)+($J60/(Drivers!$G$12*Drivers!$Q$16*30*2)/3)&lt;COLUMNS($K$2:AD$2),0,MATCH($H60,$K$2:AD$2,FALSE)),0)</f>
        <v>0</v>
      </c>
      <c r="AE60" s="100">
        <f>IFERROR(IF(MATCH($H60,$K$2:AE$2,FALSE)+($J60/(Drivers!$G$12*Drivers!$Q$16*30*2)/3)&lt;COLUMNS($K$2:AE$2),0,MATCH($H60,$K$2:AE$2,FALSE)),0)</f>
        <v>0</v>
      </c>
      <c r="AF60" s="100">
        <f>IFERROR(IF(MATCH($H60,$K$2:AF$2,FALSE)+($J60/(Drivers!$G$12*Drivers!$Q$16*30*2)/3)&lt;COLUMNS($K$2:AF$2),0,MATCH($H60,$K$2:AF$2,FALSE)),0)</f>
        <v>0</v>
      </c>
      <c r="AG60" s="100">
        <f>IFERROR(IF(MATCH($H60,$K$2:AG$2,FALSE)+($J60/(Drivers!$G$12*Drivers!$Q$16*30*2)/3)&lt;COLUMNS($K$2:AG$2),0,MATCH($H60,$K$2:AG$2,FALSE)),0)</f>
        <v>0</v>
      </c>
      <c r="AH60" s="100">
        <f>IFERROR(IF(MATCH($H60,$K$2:AH$2,FALSE)+($J60/(Drivers!$G$12*Drivers!$Q$16*30*2)/3)&lt;COLUMNS($K$2:AH$2),0,MATCH($H60,$K$2:AH$2,FALSE)),0)</f>
        <v>0</v>
      </c>
      <c r="AI60" s="100">
        <f>IFERROR(IF(MATCH($H60,$K$2:AI$2,FALSE)+($J60/(Drivers!$G$12*Drivers!$Q$16*30*2)/3)&lt;COLUMNS($K$2:AI$2),0,MATCH($H60,$K$2:AI$2,FALSE)),0)</f>
        <v>0</v>
      </c>
      <c r="AJ60" s="100">
        <f>IFERROR(IF(MATCH($H60,$K$2:AJ$2,FALSE)+($J60/(Drivers!$G$12*Drivers!$Q$16*30*2)/3)&lt;COLUMNS($K$2:AJ$2),0,MATCH($H60,$K$2:AJ$2,FALSE)),0)</f>
        <v>0</v>
      </c>
      <c r="AK60" s="100">
        <f>IFERROR(IF(MATCH($H60,$K$2:AK$2,FALSE)+($J60/(Drivers!$G$12*Drivers!$Q$16*30*2)/3)&lt;COLUMNS($K$2:AK$2),0,MATCH($H60,$K$2:AK$2,FALSE)),0)</f>
        <v>0</v>
      </c>
      <c r="AL60" s="100">
        <f>IFERROR(IF(MATCH($H60,$K$2:AL$2,FALSE)+($J60/(Drivers!$G$12*Drivers!$Q$16*30*2)/3)&lt;COLUMNS($K$2:AL$2),0,MATCH($H60,$K$2:AL$2,FALSE)),0)</f>
        <v>0</v>
      </c>
      <c r="AM60" s="100">
        <f>IFERROR(IF(MATCH($H60,$K$2:AM$2,FALSE)+($J60/(Drivers!$G$12*Drivers!$Q$16*30*2)/3)&lt;COLUMNS($K$2:AM$2),0,MATCH($H60,$K$2:AM$2,FALSE)),0)</f>
        <v>0</v>
      </c>
      <c r="AN60" s="100">
        <f>IFERROR(IF(MATCH($H60,$K$2:AN$2,FALSE)+($J60/(Drivers!$G$12*Drivers!$Q$16*30*2)/3)&lt;COLUMNS($K$2:AN$2),0,MATCH($H60,$K$2:AN$2,FALSE)),0)</f>
        <v>0</v>
      </c>
      <c r="AO60" s="100">
        <f>IFERROR(IF(MATCH($H60,$K$2:AO$2,FALSE)+($J60/(Drivers!$G$12*Drivers!$Q$16*30*2)/3)&lt;COLUMNS($K$2:AO$2),0,MATCH($H60,$K$2:AO$2,FALSE)),0)</f>
        <v>0</v>
      </c>
      <c r="AP60" s="100">
        <f>IFERROR(IF(MATCH($H60,$K$2:AP$2,FALSE)+($J60/(Drivers!$G$12*Drivers!$Q$16*30*2)/3)&lt;COLUMNS($K$2:AP$2),0,MATCH($H60,$K$2:AP$2,FALSE)),0)</f>
        <v>0</v>
      </c>
      <c r="AQ60" s="100">
        <f>IFERROR(IF(MATCH($H60,$K$2:AQ$2,FALSE)+($J60/(Drivers!$G$12*Drivers!$Q$16*30*2)/3)&lt;COLUMNS($K$2:AQ$2),0,MATCH($H60,$K$2:AQ$2,FALSE)),0)</f>
        <v>0</v>
      </c>
      <c r="AR60" s="100">
        <f>IFERROR(IF(MATCH($H60,$K$2:AR$2,FALSE)+($J60/(Drivers!$G$12*Drivers!$Q$16*30*2)/3)&lt;COLUMNS($K$2:AR$2),0,MATCH($H60,$K$2:AR$2,FALSE)),0)</f>
        <v>0</v>
      </c>
      <c r="AS60" s="100">
        <f>IFERROR(IF(MATCH($H60,$K$2:AS$2,FALSE)+($J60/(Drivers!$G$12*Drivers!$Q$16*30*2)/3)&lt;COLUMNS($K$2:AS$2),0,MATCH($H60,$K$2:AS$2,FALSE)),0)</f>
        <v>0</v>
      </c>
      <c r="AT60" s="100">
        <f>IFERROR(IF(MATCH($H60,$K$2:AT$2,FALSE)+($J60/(Drivers!$G$12*Drivers!$Q$16*30*2)/3)&lt;COLUMNS($K$2:AT$2),0,MATCH($H60,$K$2:AT$2,FALSE)),0)</f>
        <v>0</v>
      </c>
      <c r="AU60" s="100">
        <f>IFERROR(IF(MATCH($H60,$K$2:AU$2,FALSE)+($J60/(Drivers!$G$12*Drivers!$Q$16*30*2)/3)&lt;COLUMNS($K$2:AU$2),0,MATCH($H60,$K$2:AU$2,FALSE)),0)</f>
        <v>0</v>
      </c>
      <c r="AV60" s="100">
        <f>IFERROR(IF(MATCH($H60,$K$2:AV$2,FALSE)+($J60/(Drivers!$G$12*Drivers!$Q$16*30*2)/3)&lt;COLUMNS($K$2:AV$2),0,MATCH($H60,$K$2:AV$2,FALSE)),0)</f>
        <v>0</v>
      </c>
      <c r="AW60" s="100">
        <f>IFERROR(IF(MATCH($H60,$K$2:AW$2,FALSE)+($J60/(Drivers!$G$12*Drivers!$Q$16*30*2)/3)&lt;COLUMNS($K$2:AW$2),0,MATCH($H60,$K$2:AW$2,FALSE)),0)</f>
        <v>0</v>
      </c>
      <c r="AX60" s="100">
        <f>IFERROR(IF(MATCH($H60,$K$2:AX$2,FALSE)+($J60/(Drivers!$G$12*Drivers!$Q$16*30*2)/3)&lt;COLUMNS($K$2:AX$2),0,MATCH($H60,$K$2:AX$2,FALSE)),0)</f>
        <v>0</v>
      </c>
      <c r="AY60" s="100">
        <f>IFERROR(IF(MATCH($H60,$K$2:AY$2,FALSE)+($J60/(Drivers!$G$12*Drivers!$Q$16*30*2)/3)&lt;COLUMNS($K$2:AY$2),0,MATCH($H60,$K$2:AY$2,FALSE)),0)</f>
        <v>0</v>
      </c>
      <c r="AZ60" s="100">
        <f>IFERROR(IF(MATCH($H60,$K$2:AZ$2,FALSE)+($J60/(Drivers!$G$12*Drivers!$Q$16*30*2)/3)&lt;COLUMNS($K$2:AZ$2),0,MATCH($H60,$K$2:AZ$2,FALSE)),0)</f>
        <v>0</v>
      </c>
      <c r="BA60" s="100">
        <f>IFERROR(IF(MATCH($H60,$K$2:BA$2,FALSE)+($J60/(Drivers!$G$12*Drivers!$Q$16*30*2)/3)&lt;COLUMNS($K$2:BA$2),0,MATCH($H60,$K$2:BA$2,FALSE)),0)</f>
        <v>0</v>
      </c>
      <c r="BB60" s="100">
        <f>IFERROR(IF(MATCH($H60,$K$2:BB$2,FALSE)+($J60/(Drivers!$G$12*Drivers!$Q$16*30*2)/3)&lt;COLUMNS($K$2:BB$2),0,MATCH($H60,$K$2:BB$2,FALSE)),0)</f>
        <v>0</v>
      </c>
      <c r="BC60" s="100">
        <f>IFERROR(IF(MATCH($H60,$K$2:BC$2,FALSE)+($J60/(Drivers!$G$12*Drivers!$Q$16*30*2)/3)&lt;COLUMNS($K$2:BC$2),0,MATCH($H60,$K$2:BC$2,FALSE)),0)</f>
        <v>0</v>
      </c>
      <c r="BD60" s="100">
        <f>IFERROR(IF(MATCH($H60,$K$2:BD$2,FALSE)+($J60/(Drivers!$G$12*Drivers!$Q$16*30*2)/3)&lt;COLUMNS($K$2:BD$2),0,MATCH($H60,$K$2:BD$2,FALSE)),0)</f>
        <v>0</v>
      </c>
      <c r="BE60" s="100">
        <f>IFERROR(IF(MATCH($H60,$K$2:BE$2,FALSE)+($J60/(Drivers!$G$12*Drivers!$Q$16*30*2)/3)&lt;COLUMNS($K$2:BE$2),0,MATCH($H60,$K$2:BE$2,FALSE)),0)</f>
        <v>0</v>
      </c>
      <c r="BF60" s="100">
        <f>IFERROR(IF(MATCH($H60,$K$2:BF$2,FALSE)+($J60/(Drivers!$G$12*Drivers!$Q$16*30*2)/3)&lt;COLUMNS($K$2:BF$2),0,MATCH($H60,$K$2:BF$2,FALSE)),0)</f>
        <v>0</v>
      </c>
    </row>
    <row r="61" spans="2:58">
      <c r="E61" s="104"/>
      <c r="F61" s="71" t="s">
        <v>206</v>
      </c>
      <c r="G61" s="71"/>
      <c r="H61" s="71" t="str">
        <f>Drivers!D397&amp;" "&amp;Drivers!E397</f>
        <v>Q1 2020</v>
      </c>
      <c r="I61" s="110">
        <f>$I$17</f>
        <v>0</v>
      </c>
      <c r="J61" s="103"/>
      <c r="K61" s="100">
        <f>IFERROR(MATCH($H61,$K$2:K$2,FALSE),0)</f>
        <v>1</v>
      </c>
      <c r="L61" s="100">
        <f>IFERROR(MATCH($H61,$K$2:L$2,FALSE),0)</f>
        <v>1</v>
      </c>
      <c r="M61" s="100">
        <f>IFERROR(MATCH($H61,$K$2:M$2,FALSE),0)</f>
        <v>1</v>
      </c>
      <c r="N61" s="100">
        <f>IFERROR(MATCH($H61,$K$2:N$2,FALSE),0)</f>
        <v>1</v>
      </c>
      <c r="O61" s="100">
        <f>IFERROR(MATCH($H61,$K$2:O$2,FALSE),0)</f>
        <v>1</v>
      </c>
      <c r="P61" s="100">
        <f>IFERROR(MATCH($H61,$K$2:P$2,FALSE),0)</f>
        <v>1</v>
      </c>
      <c r="Q61" s="100">
        <f>IFERROR(MATCH($H61,$K$2:Q$2,FALSE),0)</f>
        <v>1</v>
      </c>
      <c r="R61" s="100">
        <f>IFERROR(MATCH($H61,$K$2:R$2,FALSE),0)</f>
        <v>1</v>
      </c>
      <c r="S61" s="100">
        <f>IFERROR(MATCH($H61,$K$2:S$2,FALSE),0)</f>
        <v>1</v>
      </c>
      <c r="T61" s="100">
        <f>IFERROR(MATCH($H61,$K$2:T$2,FALSE),0)</f>
        <v>1</v>
      </c>
      <c r="U61" s="100">
        <f>IFERROR(MATCH($H61,$K$2:U$2,FALSE),0)</f>
        <v>1</v>
      </c>
      <c r="V61" s="100">
        <f>IFERROR(MATCH($H61,$K$2:V$2,FALSE),0)</f>
        <v>1</v>
      </c>
      <c r="W61" s="100">
        <f>IFERROR(MATCH($H61,$K$2:W$2,FALSE),0)</f>
        <v>1</v>
      </c>
      <c r="X61" s="100">
        <f>IFERROR(MATCH($H61,$K$2:X$2,FALSE),0)</f>
        <v>1</v>
      </c>
      <c r="Y61" s="100">
        <f>IFERROR(MATCH($H61,$K$2:Y$2,FALSE),0)</f>
        <v>1</v>
      </c>
      <c r="Z61" s="100">
        <f>IFERROR(MATCH($H61,$K$2:Z$2,FALSE),0)</f>
        <v>1</v>
      </c>
      <c r="AA61" s="100">
        <f>IFERROR(MATCH($H61,$K$2:AA$2,FALSE),0)</f>
        <v>1</v>
      </c>
      <c r="AB61" s="100">
        <f>IFERROR(MATCH($H61,$K$2:AB$2,FALSE),0)</f>
        <v>1</v>
      </c>
      <c r="AC61" s="100">
        <f>IFERROR(MATCH($H61,$K$2:AC$2,FALSE),0)</f>
        <v>1</v>
      </c>
      <c r="AD61" s="100">
        <f>IFERROR(MATCH($H61,$K$2:AD$2,FALSE),0)</f>
        <v>1</v>
      </c>
      <c r="AE61" s="100">
        <f>IFERROR(MATCH($H61,$K$2:AE$2,FALSE),0)</f>
        <v>1</v>
      </c>
      <c r="AF61" s="100">
        <f>IFERROR(MATCH($H61,$K$2:AF$2,FALSE),0)</f>
        <v>1</v>
      </c>
      <c r="AG61" s="100">
        <f>IFERROR(MATCH($H61,$K$2:AG$2,FALSE),0)</f>
        <v>1</v>
      </c>
      <c r="AH61" s="100">
        <f>IFERROR(MATCH($H61,$K$2:AH$2,FALSE),0)</f>
        <v>1</v>
      </c>
      <c r="AI61" s="100">
        <f>IFERROR(MATCH($H61,$K$2:AI$2,FALSE),0)</f>
        <v>1</v>
      </c>
      <c r="AJ61" s="100">
        <f>IFERROR(MATCH($H61,$K$2:AJ$2,FALSE),0)</f>
        <v>1</v>
      </c>
      <c r="AK61" s="100">
        <f>IFERROR(MATCH($H61,$K$2:AK$2,FALSE),0)</f>
        <v>1</v>
      </c>
      <c r="AL61" s="100">
        <f>IFERROR(MATCH($H61,$K$2:AL$2,FALSE),0)</f>
        <v>1</v>
      </c>
      <c r="AM61" s="100">
        <f>IFERROR(MATCH($H61,$K$2:AM$2,FALSE),0)</f>
        <v>1</v>
      </c>
      <c r="AN61" s="100">
        <f>IFERROR(MATCH($H61,$K$2:AN$2,FALSE),0)</f>
        <v>1</v>
      </c>
      <c r="AO61" s="100">
        <f>IFERROR(MATCH($H61,$K$2:AO$2,FALSE),0)</f>
        <v>1</v>
      </c>
      <c r="AP61" s="100">
        <f>IFERROR(MATCH($H61,$K$2:AP$2,FALSE),0)</f>
        <v>1</v>
      </c>
      <c r="AQ61" s="100">
        <f>IFERROR(MATCH($H61,$K$2:AQ$2,FALSE),0)</f>
        <v>1</v>
      </c>
      <c r="AR61" s="100">
        <f>IFERROR(MATCH($H61,$K$2:AR$2,FALSE),0)</f>
        <v>1</v>
      </c>
      <c r="AS61" s="100">
        <f>IFERROR(MATCH($H61,$K$2:AS$2,FALSE),0)</f>
        <v>1</v>
      </c>
      <c r="AT61" s="100">
        <f>IFERROR(MATCH($H61,$K$2:AT$2,FALSE),0)</f>
        <v>1</v>
      </c>
      <c r="AU61" s="100">
        <f>IFERROR(MATCH($H61,$K$2:AU$2,FALSE),0)</f>
        <v>1</v>
      </c>
      <c r="AV61" s="100">
        <f>IFERROR(MATCH($H61,$K$2:AV$2,FALSE),0)</f>
        <v>1</v>
      </c>
      <c r="AW61" s="100">
        <f>IFERROR(MATCH($H61,$K$2:AW$2,FALSE),0)</f>
        <v>1</v>
      </c>
      <c r="AX61" s="100">
        <f>IFERROR(MATCH($H61,$K$2:AX$2,FALSE),0)</f>
        <v>1</v>
      </c>
      <c r="AY61" s="100">
        <f>IFERROR(MATCH($H61,$K$2:AY$2,FALSE),0)</f>
        <v>1</v>
      </c>
      <c r="AZ61" s="100">
        <f>IFERROR(MATCH($H61,$K$2:AZ$2,FALSE),0)</f>
        <v>1</v>
      </c>
      <c r="BA61" s="100">
        <f>IFERROR(MATCH($H61,$K$2:BA$2,FALSE),0)</f>
        <v>1</v>
      </c>
      <c r="BB61" s="100">
        <f>IFERROR(MATCH($H61,$K$2:BB$2,FALSE),0)</f>
        <v>1</v>
      </c>
      <c r="BC61" s="100">
        <f>IFERROR(MATCH($H61,$K$2:BC$2,FALSE),0)</f>
        <v>1</v>
      </c>
      <c r="BD61" s="100">
        <f>IFERROR(MATCH($H61,$K$2:BD$2,FALSE),0)</f>
        <v>1</v>
      </c>
      <c r="BE61" s="100">
        <f>IFERROR(MATCH($H61,$K$2:BE$2,FALSE),0)</f>
        <v>1</v>
      </c>
      <c r="BF61" s="100">
        <f>IFERROR(MATCH($H61,$K$2:BF$2,FALSE),0)</f>
        <v>1</v>
      </c>
    </row>
    <row r="62" spans="2:58">
      <c r="E62" s="104"/>
      <c r="F62" s="71" t="s">
        <v>153</v>
      </c>
      <c r="G62" s="71" t="s">
        <v>151</v>
      </c>
      <c r="H62" s="71" t="str">
        <f>Drivers!$D$399&amp;" "&amp;Drivers!$E$399</f>
        <v>Q1 2020</v>
      </c>
      <c r="I62" s="110">
        <f>I$18</f>
        <v>0</v>
      </c>
      <c r="J62" s="103"/>
      <c r="K62" s="100">
        <f>IFERROR(MATCH($H62,$K$2:K$2,FALSE),0)</f>
        <v>1</v>
      </c>
      <c r="L62" s="100">
        <f>IFERROR(MATCH($H62,$K$2:L$2,FALSE),0)</f>
        <v>1</v>
      </c>
      <c r="M62" s="100">
        <f>IFERROR(MATCH($H62,$K$2:M$2,FALSE),0)</f>
        <v>1</v>
      </c>
      <c r="N62" s="100">
        <f>IFERROR(MATCH($H62,$K$2:N$2,FALSE),0)</f>
        <v>1</v>
      </c>
      <c r="O62" s="100">
        <f>IFERROR(MATCH($H62,$K$2:O$2,FALSE),0)</f>
        <v>1</v>
      </c>
      <c r="P62" s="100">
        <f>IFERROR(MATCH($H62,$K$2:P$2,FALSE),0)</f>
        <v>1</v>
      </c>
      <c r="Q62" s="100">
        <f>IFERROR(MATCH($H62,$K$2:Q$2,FALSE),0)</f>
        <v>1</v>
      </c>
      <c r="R62" s="100">
        <f>IFERROR(MATCH($H62,$K$2:R$2,FALSE),0)</f>
        <v>1</v>
      </c>
      <c r="S62" s="100">
        <f>IFERROR(MATCH($H62,$K$2:S$2,FALSE),0)</f>
        <v>1</v>
      </c>
      <c r="T62" s="100">
        <f>IFERROR(MATCH($H62,$K$2:T$2,FALSE),0)</f>
        <v>1</v>
      </c>
      <c r="U62" s="100">
        <f>IFERROR(MATCH($H62,$K$2:U$2,FALSE),0)</f>
        <v>1</v>
      </c>
      <c r="V62" s="100">
        <f>IFERROR(MATCH($H62,$K$2:V$2,FALSE),0)</f>
        <v>1</v>
      </c>
      <c r="W62" s="100">
        <f>IFERROR(MATCH($H62,$K$2:W$2,FALSE),0)</f>
        <v>1</v>
      </c>
      <c r="X62" s="100">
        <f>IFERROR(MATCH($H62,$K$2:X$2,FALSE),0)</f>
        <v>1</v>
      </c>
      <c r="Y62" s="100">
        <f>IFERROR(MATCH($H62,$K$2:Y$2,FALSE),0)</f>
        <v>1</v>
      </c>
      <c r="Z62" s="100">
        <f>IFERROR(MATCH($H62,$K$2:Z$2,FALSE),0)</f>
        <v>1</v>
      </c>
      <c r="AA62" s="100">
        <f>IFERROR(MATCH($H62,$K$2:AA$2,FALSE),0)</f>
        <v>1</v>
      </c>
      <c r="AB62" s="100">
        <f>IFERROR(MATCH($H62,$K$2:AB$2,FALSE),0)</f>
        <v>1</v>
      </c>
      <c r="AC62" s="100">
        <f>IFERROR(MATCH($H62,$K$2:AC$2,FALSE),0)</f>
        <v>1</v>
      </c>
      <c r="AD62" s="100">
        <f>IFERROR(MATCH($H62,$K$2:AD$2,FALSE),0)</f>
        <v>1</v>
      </c>
      <c r="AE62" s="100">
        <f>IFERROR(MATCH($H62,$K$2:AE$2,FALSE),0)</f>
        <v>1</v>
      </c>
      <c r="AF62" s="100">
        <f>IFERROR(MATCH($H62,$K$2:AF$2,FALSE),0)</f>
        <v>1</v>
      </c>
      <c r="AG62" s="100">
        <f>IFERROR(MATCH($H62,$K$2:AG$2,FALSE),0)</f>
        <v>1</v>
      </c>
      <c r="AH62" s="100">
        <f>IFERROR(MATCH($H62,$K$2:AH$2,FALSE),0)</f>
        <v>1</v>
      </c>
      <c r="AI62" s="100">
        <f>IFERROR(MATCH($H62,$K$2:AI$2,FALSE),0)</f>
        <v>1</v>
      </c>
      <c r="AJ62" s="100">
        <f>IFERROR(MATCH($H62,$K$2:AJ$2,FALSE),0)</f>
        <v>1</v>
      </c>
      <c r="AK62" s="100">
        <f>IFERROR(MATCH($H62,$K$2:AK$2,FALSE),0)</f>
        <v>1</v>
      </c>
      <c r="AL62" s="100">
        <f>IFERROR(MATCH($H62,$K$2:AL$2,FALSE),0)</f>
        <v>1</v>
      </c>
      <c r="AM62" s="100">
        <f>IFERROR(MATCH($H62,$K$2:AM$2,FALSE),0)</f>
        <v>1</v>
      </c>
      <c r="AN62" s="100">
        <f>IFERROR(MATCH($H62,$K$2:AN$2,FALSE),0)</f>
        <v>1</v>
      </c>
      <c r="AO62" s="100">
        <f>IFERROR(MATCH($H62,$K$2:AO$2,FALSE),0)</f>
        <v>1</v>
      </c>
      <c r="AP62" s="100">
        <f>IFERROR(MATCH($H62,$K$2:AP$2,FALSE),0)</f>
        <v>1</v>
      </c>
      <c r="AQ62" s="100">
        <f>IFERROR(MATCH($H62,$K$2:AQ$2,FALSE),0)</f>
        <v>1</v>
      </c>
      <c r="AR62" s="100">
        <f>IFERROR(MATCH($H62,$K$2:AR$2,FALSE),0)</f>
        <v>1</v>
      </c>
      <c r="AS62" s="100">
        <f>IFERROR(MATCH($H62,$K$2:AS$2,FALSE),0)</f>
        <v>1</v>
      </c>
      <c r="AT62" s="100">
        <f>IFERROR(MATCH($H62,$K$2:AT$2,FALSE),0)</f>
        <v>1</v>
      </c>
      <c r="AU62" s="100">
        <f>IFERROR(MATCH($H62,$K$2:AU$2,FALSE),0)</f>
        <v>1</v>
      </c>
      <c r="AV62" s="100">
        <f>IFERROR(MATCH($H62,$K$2:AV$2,FALSE),0)</f>
        <v>1</v>
      </c>
      <c r="AW62" s="100">
        <f>IFERROR(MATCH($H62,$K$2:AW$2,FALSE),0)</f>
        <v>1</v>
      </c>
      <c r="AX62" s="100">
        <f>IFERROR(MATCH($H62,$K$2:AX$2,FALSE),0)</f>
        <v>1</v>
      </c>
      <c r="AY62" s="100">
        <f>IFERROR(MATCH($H62,$K$2:AY$2,FALSE),0)</f>
        <v>1</v>
      </c>
      <c r="AZ62" s="100">
        <f>IFERROR(MATCH($H62,$K$2:AZ$2,FALSE),0)</f>
        <v>1</v>
      </c>
      <c r="BA62" s="100">
        <f>IFERROR(MATCH($H62,$K$2:BA$2,FALSE),0)</f>
        <v>1</v>
      </c>
      <c r="BB62" s="100">
        <f>IFERROR(MATCH($H62,$K$2:BB$2,FALSE),0)</f>
        <v>1</v>
      </c>
      <c r="BC62" s="100">
        <f>IFERROR(MATCH($H62,$K$2:BC$2,FALSE),0)</f>
        <v>1</v>
      </c>
      <c r="BD62" s="100">
        <f>IFERROR(MATCH($H62,$K$2:BD$2,FALSE),0)</f>
        <v>1</v>
      </c>
      <c r="BE62" s="100">
        <f>IFERROR(MATCH($H62,$K$2:BE$2,FALSE),0)</f>
        <v>1</v>
      </c>
      <c r="BF62" s="100">
        <f>IFERROR(MATCH($H62,$K$2:BF$2,FALSE),0)</f>
        <v>1</v>
      </c>
    </row>
    <row r="63" spans="2:58">
      <c r="E63" s="104"/>
      <c r="F63" s="71"/>
      <c r="G63" s="71" t="s">
        <v>152</v>
      </c>
      <c r="H63" s="71" t="str">
        <f>Drivers!$D$400&amp;" "&amp;Drivers!$E$400</f>
        <v>Q1 2020</v>
      </c>
      <c r="I63" s="110">
        <f>I$19</f>
        <v>0</v>
      </c>
      <c r="J63" s="103"/>
      <c r="K63" s="100">
        <f>IFERROR(MATCH($H63,$K$2:K$2,FALSE),0)</f>
        <v>1</v>
      </c>
      <c r="L63" s="100">
        <f>IFERROR(MATCH($H63,$K$2:L$2,FALSE),0)</f>
        <v>1</v>
      </c>
      <c r="M63" s="100">
        <f>IFERROR(MATCH($H63,$K$2:M$2,FALSE),0)</f>
        <v>1</v>
      </c>
      <c r="N63" s="100">
        <f>IFERROR(MATCH($H63,$K$2:N$2,FALSE),0)</f>
        <v>1</v>
      </c>
      <c r="O63" s="100">
        <f>IFERROR(MATCH($H63,$K$2:O$2,FALSE),0)</f>
        <v>1</v>
      </c>
      <c r="P63" s="100">
        <f>IFERROR(MATCH($H63,$K$2:P$2,FALSE),0)</f>
        <v>1</v>
      </c>
      <c r="Q63" s="100">
        <f>IFERROR(MATCH($H63,$K$2:Q$2,FALSE),0)</f>
        <v>1</v>
      </c>
      <c r="R63" s="100">
        <f>IFERROR(MATCH($H63,$K$2:R$2,FALSE),0)</f>
        <v>1</v>
      </c>
      <c r="S63" s="100">
        <f>IFERROR(MATCH($H63,$K$2:S$2,FALSE),0)</f>
        <v>1</v>
      </c>
      <c r="T63" s="100">
        <f>IFERROR(MATCH($H63,$K$2:T$2,FALSE),0)</f>
        <v>1</v>
      </c>
      <c r="U63" s="100">
        <f>IFERROR(MATCH($H63,$K$2:U$2,FALSE),0)</f>
        <v>1</v>
      </c>
      <c r="V63" s="100">
        <f>IFERROR(MATCH($H63,$K$2:V$2,FALSE),0)</f>
        <v>1</v>
      </c>
      <c r="W63" s="100">
        <f>IFERROR(MATCH($H63,$K$2:W$2,FALSE),0)</f>
        <v>1</v>
      </c>
      <c r="X63" s="100">
        <f>IFERROR(MATCH($H63,$K$2:X$2,FALSE),0)</f>
        <v>1</v>
      </c>
      <c r="Y63" s="100">
        <f>IFERROR(MATCH($H63,$K$2:Y$2,FALSE),0)</f>
        <v>1</v>
      </c>
      <c r="Z63" s="100">
        <f>IFERROR(MATCH($H63,$K$2:Z$2,FALSE),0)</f>
        <v>1</v>
      </c>
      <c r="AA63" s="100">
        <f>IFERROR(MATCH($H63,$K$2:AA$2,FALSE),0)</f>
        <v>1</v>
      </c>
      <c r="AB63" s="100">
        <f>IFERROR(MATCH($H63,$K$2:AB$2,FALSE),0)</f>
        <v>1</v>
      </c>
      <c r="AC63" s="100">
        <f>IFERROR(MATCH($H63,$K$2:AC$2,FALSE),0)</f>
        <v>1</v>
      </c>
      <c r="AD63" s="100">
        <f>IFERROR(MATCH($H63,$K$2:AD$2,FALSE),0)</f>
        <v>1</v>
      </c>
      <c r="AE63" s="100">
        <f>IFERROR(MATCH($H63,$K$2:AE$2,FALSE),0)</f>
        <v>1</v>
      </c>
      <c r="AF63" s="100">
        <f>IFERROR(MATCH($H63,$K$2:AF$2,FALSE),0)</f>
        <v>1</v>
      </c>
      <c r="AG63" s="100">
        <f>IFERROR(MATCH($H63,$K$2:AG$2,FALSE),0)</f>
        <v>1</v>
      </c>
      <c r="AH63" s="100">
        <f>IFERROR(MATCH($H63,$K$2:AH$2,FALSE),0)</f>
        <v>1</v>
      </c>
      <c r="AI63" s="100">
        <f>IFERROR(MATCH($H63,$K$2:AI$2,FALSE),0)</f>
        <v>1</v>
      </c>
      <c r="AJ63" s="100">
        <f>IFERROR(MATCH($H63,$K$2:AJ$2,FALSE),0)</f>
        <v>1</v>
      </c>
      <c r="AK63" s="100">
        <f>IFERROR(MATCH($H63,$K$2:AK$2,FALSE),0)</f>
        <v>1</v>
      </c>
      <c r="AL63" s="100">
        <f>IFERROR(MATCH($H63,$K$2:AL$2,FALSE),0)</f>
        <v>1</v>
      </c>
      <c r="AM63" s="100">
        <f>IFERROR(MATCH($H63,$K$2:AM$2,FALSE),0)</f>
        <v>1</v>
      </c>
      <c r="AN63" s="100">
        <f>IFERROR(MATCH($H63,$K$2:AN$2,FALSE),0)</f>
        <v>1</v>
      </c>
      <c r="AO63" s="100">
        <f>IFERROR(MATCH($H63,$K$2:AO$2,FALSE),0)</f>
        <v>1</v>
      </c>
      <c r="AP63" s="100">
        <f>IFERROR(MATCH($H63,$K$2:AP$2,FALSE),0)</f>
        <v>1</v>
      </c>
      <c r="AQ63" s="100">
        <f>IFERROR(MATCH($H63,$K$2:AQ$2,FALSE),0)</f>
        <v>1</v>
      </c>
      <c r="AR63" s="100">
        <f>IFERROR(MATCH($H63,$K$2:AR$2,FALSE),0)</f>
        <v>1</v>
      </c>
      <c r="AS63" s="100">
        <f>IFERROR(MATCH($H63,$K$2:AS$2,FALSE),0)</f>
        <v>1</v>
      </c>
      <c r="AT63" s="100">
        <f>IFERROR(MATCH($H63,$K$2:AT$2,FALSE),0)</f>
        <v>1</v>
      </c>
      <c r="AU63" s="100">
        <f>IFERROR(MATCH($H63,$K$2:AU$2,FALSE),0)</f>
        <v>1</v>
      </c>
      <c r="AV63" s="100">
        <f>IFERROR(MATCH($H63,$K$2:AV$2,FALSE),0)</f>
        <v>1</v>
      </c>
      <c r="AW63" s="100">
        <f>IFERROR(MATCH($H63,$K$2:AW$2,FALSE),0)</f>
        <v>1</v>
      </c>
      <c r="AX63" s="100">
        <f>IFERROR(MATCH($H63,$K$2:AX$2,FALSE),0)</f>
        <v>1</v>
      </c>
      <c r="AY63" s="100">
        <f>IFERROR(MATCH($H63,$K$2:AY$2,FALSE),0)</f>
        <v>1</v>
      </c>
      <c r="AZ63" s="100">
        <f>IFERROR(MATCH($H63,$K$2:AZ$2,FALSE),0)</f>
        <v>1</v>
      </c>
      <c r="BA63" s="100">
        <f>IFERROR(MATCH($H63,$K$2:BA$2,FALSE),0)</f>
        <v>1</v>
      </c>
      <c r="BB63" s="100">
        <f>IFERROR(MATCH($H63,$K$2:BB$2,FALSE),0)</f>
        <v>1</v>
      </c>
      <c r="BC63" s="100">
        <f>IFERROR(MATCH($H63,$K$2:BC$2,FALSE),0)</f>
        <v>1</v>
      </c>
      <c r="BD63" s="100">
        <f>IFERROR(MATCH($H63,$K$2:BD$2,FALSE),0)</f>
        <v>1</v>
      </c>
      <c r="BE63" s="100">
        <f>IFERROR(MATCH($H63,$K$2:BE$2,FALSE),0)</f>
        <v>1</v>
      </c>
      <c r="BF63" s="100">
        <f>IFERROR(MATCH($H63,$K$2:BF$2,FALSE),0)</f>
        <v>1</v>
      </c>
    </row>
    <row r="64" spans="2:58" ht="5" customHeight="1"/>
    <row r="65" spans="5:58" outlineLevel="1">
      <c r="E65" s="105" t="s">
        <v>7</v>
      </c>
      <c r="F65" s="89" t="s">
        <v>148</v>
      </c>
      <c r="G65" s="89" t="s">
        <v>151</v>
      </c>
      <c r="H65" s="89" t="str">
        <f>Drivers!$D$438&amp;" "&amp;Drivers!$E$438</f>
        <v>Q1 2020</v>
      </c>
      <c r="I65" s="110">
        <f>I$21</f>
        <v>0</v>
      </c>
      <c r="J65" s="103">
        <f>Drivers!$G$438</f>
        <v>0</v>
      </c>
      <c r="K65" s="100">
        <f>IFERROR(IF(MATCH($H65,$K$2:K$2,FALSE)+($J65/(Drivers!$G$12*Drivers!$Q$16*30)/3)&lt;COLUMNS($K$2:K$2),0,MATCH($H65,$K$2:K$2,FALSE)),0)</f>
        <v>1</v>
      </c>
      <c r="L65" s="100">
        <f>IFERROR(IF(MATCH($H65,$K$2:L$2,FALSE)+($J65/(Drivers!$G$12*Drivers!$Q$16*30)/3)&lt;COLUMNS($K$2:L$2),0,MATCH($H65,$K$2:L$2,FALSE)),0)</f>
        <v>0</v>
      </c>
      <c r="M65" s="100">
        <f>IFERROR(IF(MATCH($H65,$K$2:M$2,FALSE)+($J65/(Drivers!$G$12*Drivers!$Q$16*30)/3)&lt;COLUMNS($K$2:M$2),0,MATCH($H65,$K$2:M$2,FALSE)),0)</f>
        <v>0</v>
      </c>
      <c r="N65" s="100">
        <f>IFERROR(IF(MATCH($H65,$K$2:N$2,FALSE)+($J65/(Drivers!$G$12*Drivers!$Q$16*30)/3)&lt;COLUMNS($K$2:N$2),0,MATCH($H65,$K$2:N$2,FALSE)),0)</f>
        <v>0</v>
      </c>
      <c r="O65" s="100">
        <f>IFERROR(IF(MATCH($H65,$K$2:O$2,FALSE)+($J65/(Drivers!$G$12*Drivers!$Q$16*30)/3)&lt;COLUMNS($K$2:O$2),0,MATCH($H65,$K$2:O$2,FALSE)),0)</f>
        <v>0</v>
      </c>
      <c r="P65" s="100">
        <f>IFERROR(IF(MATCH($H65,$K$2:P$2,FALSE)+($J65/(Drivers!$G$12*Drivers!$Q$16*30)/3)&lt;COLUMNS($K$2:P$2),0,MATCH($H65,$K$2:P$2,FALSE)),0)</f>
        <v>0</v>
      </c>
      <c r="Q65" s="100">
        <f>IFERROR(IF(MATCH($H65,$K$2:Q$2,FALSE)+($J65/(Drivers!$G$12*Drivers!$Q$16*30)/3)&lt;COLUMNS($K$2:Q$2),0,MATCH($H65,$K$2:Q$2,FALSE)),0)</f>
        <v>0</v>
      </c>
      <c r="R65" s="100">
        <f>IFERROR(IF(MATCH($H65,$K$2:R$2,FALSE)+($J65/(Drivers!$G$12*Drivers!$Q$16*30)/3)&lt;COLUMNS($K$2:R$2),0,MATCH($H65,$K$2:R$2,FALSE)),0)</f>
        <v>0</v>
      </c>
      <c r="S65" s="100">
        <f>IFERROR(IF(MATCH($H65,$K$2:S$2,FALSE)+($J65/(Drivers!$G$12*Drivers!$Q$16*30)/3)&lt;COLUMNS($K$2:S$2),0,MATCH($H65,$K$2:S$2,FALSE)),0)</f>
        <v>0</v>
      </c>
      <c r="T65" s="100">
        <f>IFERROR(IF(MATCH($H65,$K$2:T$2,FALSE)+($J65/(Drivers!$G$12*Drivers!$Q$16*30)/3)&lt;COLUMNS($K$2:T$2),0,MATCH($H65,$K$2:T$2,FALSE)),0)</f>
        <v>0</v>
      </c>
      <c r="U65" s="100">
        <f>IFERROR(IF(MATCH($H65,$K$2:U$2,FALSE)+($J65/(Drivers!$G$12*Drivers!$Q$16*30)/3)&lt;COLUMNS($K$2:U$2),0,MATCH($H65,$K$2:U$2,FALSE)),0)</f>
        <v>0</v>
      </c>
      <c r="V65" s="100">
        <f>IFERROR(IF(MATCH($H65,$K$2:V$2,FALSE)+($J65/(Drivers!$G$12*Drivers!$Q$16*30)/3)&lt;COLUMNS($K$2:V$2),0,MATCH($H65,$K$2:V$2,FALSE)),0)</f>
        <v>0</v>
      </c>
      <c r="W65" s="100">
        <f>IFERROR(IF(MATCH($H65,$K$2:W$2,FALSE)+($J65/(Drivers!$G$12*Drivers!$Q$16*30)/3)&lt;COLUMNS($K$2:W$2),0,MATCH($H65,$K$2:W$2,FALSE)),0)</f>
        <v>0</v>
      </c>
      <c r="X65" s="100">
        <f>IFERROR(IF(MATCH($H65,$K$2:X$2,FALSE)+($J65/(Drivers!$G$12*Drivers!$Q$16*30)/3)&lt;COLUMNS($K$2:X$2),0,MATCH($H65,$K$2:X$2,FALSE)),0)</f>
        <v>0</v>
      </c>
      <c r="Y65" s="100">
        <f>IFERROR(IF(MATCH($H65,$K$2:Y$2,FALSE)+($J65/(Drivers!$G$12*Drivers!$Q$16*30)/3)&lt;COLUMNS($K$2:Y$2),0,MATCH($H65,$K$2:Y$2,FALSE)),0)</f>
        <v>0</v>
      </c>
      <c r="Z65" s="100">
        <f>IFERROR(IF(MATCH($H65,$K$2:Z$2,FALSE)+($J65/(Drivers!$G$12*Drivers!$Q$16*30)/3)&lt;COLUMNS($K$2:Z$2),0,MATCH($H65,$K$2:Z$2,FALSE)),0)</f>
        <v>0</v>
      </c>
      <c r="AA65" s="100">
        <f>IFERROR(IF(MATCH($H65,$K$2:AA$2,FALSE)+($J65/(Drivers!$G$12*Drivers!$Q$16*30)/3)&lt;COLUMNS($K$2:AA$2),0,MATCH($H65,$K$2:AA$2,FALSE)),0)</f>
        <v>0</v>
      </c>
      <c r="AB65" s="100">
        <f>IFERROR(IF(MATCH($H65,$K$2:AB$2,FALSE)+($J65/(Drivers!$G$12*Drivers!$Q$16*30)/3)&lt;COLUMNS($K$2:AB$2),0,MATCH($H65,$K$2:AB$2,FALSE)),0)</f>
        <v>0</v>
      </c>
      <c r="AC65" s="100">
        <f>IFERROR(IF(MATCH($H65,$K$2:AC$2,FALSE)+($J65/(Drivers!$G$12*Drivers!$Q$16*30)/3)&lt;COLUMNS($K$2:AC$2),0,MATCH($H65,$K$2:AC$2,FALSE)),0)</f>
        <v>0</v>
      </c>
      <c r="AD65" s="100">
        <f>IFERROR(IF(MATCH($H65,$K$2:AD$2,FALSE)+($J65/(Drivers!$G$12*Drivers!$Q$16*30)/3)&lt;COLUMNS($K$2:AD$2),0,MATCH($H65,$K$2:AD$2,FALSE)),0)</f>
        <v>0</v>
      </c>
      <c r="AE65" s="100">
        <f>IFERROR(IF(MATCH($H65,$K$2:AE$2,FALSE)+($J65/(Drivers!$G$12*Drivers!$Q$16*30)/3)&lt;COLUMNS($K$2:AE$2),0,MATCH($H65,$K$2:AE$2,FALSE)),0)</f>
        <v>0</v>
      </c>
      <c r="AF65" s="100">
        <f>IFERROR(IF(MATCH($H65,$K$2:AF$2,FALSE)+($J65/(Drivers!$G$12*Drivers!$Q$16*30)/3)&lt;COLUMNS($K$2:AF$2),0,MATCH($H65,$K$2:AF$2,FALSE)),0)</f>
        <v>0</v>
      </c>
      <c r="AG65" s="100">
        <f>IFERROR(IF(MATCH($H65,$K$2:AG$2,FALSE)+($J65/(Drivers!$G$12*Drivers!$Q$16*30)/3)&lt;COLUMNS($K$2:AG$2),0,MATCH($H65,$K$2:AG$2,FALSE)),0)</f>
        <v>0</v>
      </c>
      <c r="AH65" s="100">
        <f>IFERROR(IF(MATCH($H65,$K$2:AH$2,FALSE)+($J65/(Drivers!$G$12*Drivers!$Q$16*30)/3)&lt;COLUMNS($K$2:AH$2),0,MATCH($H65,$K$2:AH$2,FALSE)),0)</f>
        <v>0</v>
      </c>
      <c r="AI65" s="100">
        <f>IFERROR(IF(MATCH($H65,$K$2:AI$2,FALSE)+($J65/(Drivers!$G$12*Drivers!$Q$16*30)/3)&lt;COLUMNS($K$2:AI$2),0,MATCH($H65,$K$2:AI$2,FALSE)),0)</f>
        <v>0</v>
      </c>
      <c r="AJ65" s="100">
        <f>IFERROR(IF(MATCH($H65,$K$2:AJ$2,FALSE)+($J65/(Drivers!$G$12*Drivers!$Q$16*30)/3)&lt;COLUMNS($K$2:AJ$2),0,MATCH($H65,$K$2:AJ$2,FALSE)),0)</f>
        <v>0</v>
      </c>
      <c r="AK65" s="100">
        <f>IFERROR(IF(MATCH($H65,$K$2:AK$2,FALSE)+($J65/(Drivers!$G$12*Drivers!$Q$16*30)/3)&lt;COLUMNS($K$2:AK$2),0,MATCH($H65,$K$2:AK$2,FALSE)),0)</f>
        <v>0</v>
      </c>
      <c r="AL65" s="100">
        <f>IFERROR(IF(MATCH($H65,$K$2:AL$2,FALSE)+($J65/(Drivers!$G$12*Drivers!$Q$16*30)/3)&lt;COLUMNS($K$2:AL$2),0,MATCH($H65,$K$2:AL$2,FALSE)),0)</f>
        <v>0</v>
      </c>
      <c r="AM65" s="100">
        <f>IFERROR(IF(MATCH($H65,$K$2:AM$2,FALSE)+($J65/(Drivers!$G$12*Drivers!$Q$16*30)/3)&lt;COLUMNS($K$2:AM$2),0,MATCH($H65,$K$2:AM$2,FALSE)),0)</f>
        <v>0</v>
      </c>
      <c r="AN65" s="100">
        <f>IFERROR(IF(MATCH($H65,$K$2:AN$2,FALSE)+($J65/(Drivers!$G$12*Drivers!$Q$16*30)/3)&lt;COLUMNS($K$2:AN$2),0,MATCH($H65,$K$2:AN$2,FALSE)),0)</f>
        <v>0</v>
      </c>
      <c r="AO65" s="100">
        <f>IFERROR(IF(MATCH($H65,$K$2:AO$2,FALSE)+($J65/(Drivers!$G$12*Drivers!$Q$16*30)/3)&lt;COLUMNS($K$2:AO$2),0,MATCH($H65,$K$2:AO$2,FALSE)),0)</f>
        <v>0</v>
      </c>
      <c r="AP65" s="100">
        <f>IFERROR(IF(MATCH($H65,$K$2:AP$2,FALSE)+($J65/(Drivers!$G$12*Drivers!$Q$16*30)/3)&lt;COLUMNS($K$2:AP$2),0,MATCH($H65,$K$2:AP$2,FALSE)),0)</f>
        <v>0</v>
      </c>
      <c r="AQ65" s="100">
        <f>IFERROR(IF(MATCH($H65,$K$2:AQ$2,FALSE)+($J65/(Drivers!$G$12*Drivers!$Q$16*30)/3)&lt;COLUMNS($K$2:AQ$2),0,MATCH($H65,$K$2:AQ$2,FALSE)),0)</f>
        <v>0</v>
      </c>
      <c r="AR65" s="100">
        <f>IFERROR(IF(MATCH($H65,$K$2:AR$2,FALSE)+($J65/(Drivers!$G$12*Drivers!$Q$16*30)/3)&lt;COLUMNS($K$2:AR$2),0,MATCH($H65,$K$2:AR$2,FALSE)),0)</f>
        <v>0</v>
      </c>
      <c r="AS65" s="100">
        <f>IFERROR(IF(MATCH($H65,$K$2:AS$2,FALSE)+($J65/(Drivers!$G$12*Drivers!$Q$16*30)/3)&lt;COLUMNS($K$2:AS$2),0,MATCH($H65,$K$2:AS$2,FALSE)),0)</f>
        <v>0</v>
      </c>
      <c r="AT65" s="100">
        <f>IFERROR(IF(MATCH($H65,$K$2:AT$2,FALSE)+($J65/(Drivers!$G$12*Drivers!$Q$16*30)/3)&lt;COLUMNS($K$2:AT$2),0,MATCH($H65,$K$2:AT$2,FALSE)),0)</f>
        <v>0</v>
      </c>
      <c r="AU65" s="100">
        <f>IFERROR(IF(MATCH($H65,$K$2:AU$2,FALSE)+($J65/(Drivers!$G$12*Drivers!$Q$16*30)/3)&lt;COLUMNS($K$2:AU$2),0,MATCH($H65,$K$2:AU$2,FALSE)),0)</f>
        <v>0</v>
      </c>
      <c r="AV65" s="100">
        <f>IFERROR(IF(MATCH($H65,$K$2:AV$2,FALSE)+($J65/(Drivers!$G$12*Drivers!$Q$16*30)/3)&lt;COLUMNS($K$2:AV$2),0,MATCH($H65,$K$2:AV$2,FALSE)),0)</f>
        <v>0</v>
      </c>
      <c r="AW65" s="100">
        <f>IFERROR(IF(MATCH($H65,$K$2:AW$2,FALSE)+($J65/(Drivers!$G$12*Drivers!$Q$16*30)/3)&lt;COLUMNS($K$2:AW$2),0,MATCH($H65,$K$2:AW$2,FALSE)),0)</f>
        <v>0</v>
      </c>
      <c r="AX65" s="100">
        <f>IFERROR(IF(MATCH($H65,$K$2:AX$2,FALSE)+($J65/(Drivers!$G$12*Drivers!$Q$16*30)/3)&lt;COLUMNS($K$2:AX$2),0,MATCH($H65,$K$2:AX$2,FALSE)),0)</f>
        <v>0</v>
      </c>
      <c r="AY65" s="100">
        <f>IFERROR(IF(MATCH($H65,$K$2:AY$2,FALSE)+($J65/(Drivers!$G$12*Drivers!$Q$16*30)/3)&lt;COLUMNS($K$2:AY$2),0,MATCH($H65,$K$2:AY$2,FALSE)),0)</f>
        <v>0</v>
      </c>
      <c r="AZ65" s="100">
        <f>IFERROR(IF(MATCH($H65,$K$2:AZ$2,FALSE)+($J65/(Drivers!$G$12*Drivers!$Q$16*30)/3)&lt;COLUMNS($K$2:AZ$2),0,MATCH($H65,$K$2:AZ$2,FALSE)),0)</f>
        <v>0</v>
      </c>
      <c r="BA65" s="100">
        <f>IFERROR(IF(MATCH($H65,$K$2:BA$2,FALSE)+($J65/(Drivers!$G$12*Drivers!$Q$16*30)/3)&lt;COLUMNS($K$2:BA$2),0,MATCH($H65,$K$2:BA$2,FALSE)),0)</f>
        <v>0</v>
      </c>
      <c r="BB65" s="100">
        <f>IFERROR(IF(MATCH($H65,$K$2:BB$2,FALSE)+($J65/(Drivers!$G$12*Drivers!$Q$16*30)/3)&lt;COLUMNS($K$2:BB$2),0,MATCH($H65,$K$2:BB$2,FALSE)),0)</f>
        <v>0</v>
      </c>
      <c r="BC65" s="100">
        <f>IFERROR(IF(MATCH($H65,$K$2:BC$2,FALSE)+($J65/(Drivers!$G$12*Drivers!$Q$16*30)/3)&lt;COLUMNS($K$2:BC$2),0,MATCH($H65,$K$2:BC$2,FALSE)),0)</f>
        <v>0</v>
      </c>
      <c r="BD65" s="100">
        <f>IFERROR(IF(MATCH($H65,$K$2:BD$2,FALSE)+($J65/(Drivers!$G$12*Drivers!$Q$16*30)/3)&lt;COLUMNS($K$2:BD$2),0,MATCH($H65,$K$2:BD$2,FALSE)),0)</f>
        <v>0</v>
      </c>
      <c r="BE65" s="100">
        <f>IFERROR(IF(MATCH($H65,$K$2:BE$2,FALSE)+($J65/(Drivers!$G$12*Drivers!$Q$16*30)/3)&lt;COLUMNS($K$2:BE$2),0,MATCH($H65,$K$2:BE$2,FALSE)),0)</f>
        <v>0</v>
      </c>
      <c r="BF65" s="100">
        <f>IFERROR(IF(MATCH($H65,$K$2:BF$2,FALSE)+($J65/(Drivers!$G$12*Drivers!$Q$16*30)/3)&lt;COLUMNS($K$2:BF$2),0,MATCH($H65,$K$2:BF$2,FALSE)),0)</f>
        <v>0</v>
      </c>
    </row>
    <row r="66" spans="5:58" outlineLevel="1">
      <c r="E66" s="105"/>
      <c r="F66" s="89"/>
      <c r="G66" s="89" t="s">
        <v>152</v>
      </c>
      <c r="H66" s="89" t="str">
        <f>Drivers!$D$440&amp;" "&amp;Drivers!$E$440</f>
        <v>Q1 2020</v>
      </c>
      <c r="I66" s="110">
        <f>I$22</f>
        <v>0</v>
      </c>
      <c r="J66" s="103">
        <f>Drivers!$G$440</f>
        <v>0</v>
      </c>
      <c r="K66" s="100">
        <f>IFERROR(IF(MATCH($H66,$K$2:K$2,FALSE)+($J66/(Drivers!$G$12*Drivers!$Q$16*30*2)/3)&lt;COLUMNS($K$2:K$2),0,MATCH($H66,$K$2:K$2,FALSE)),0)</f>
        <v>1</v>
      </c>
      <c r="L66" s="100">
        <f>IFERROR(IF(MATCH($H66,$K$2:L$2,FALSE)+($J66/(Drivers!$G$12*Drivers!$Q$16*30*2)/3)&lt;COLUMNS($K$2:L$2),0,MATCH($H66,$K$2:L$2,FALSE)),0)</f>
        <v>0</v>
      </c>
      <c r="M66" s="100">
        <f>IFERROR(IF(MATCH($H66,$K$2:M$2,FALSE)+($J66/(Drivers!$G$12*Drivers!$Q$16*30*2)/3)&lt;COLUMNS($K$2:M$2),0,MATCH($H66,$K$2:M$2,FALSE)),0)</f>
        <v>0</v>
      </c>
      <c r="N66" s="100">
        <f>IFERROR(IF(MATCH($H66,$K$2:N$2,FALSE)+($J66/(Drivers!$G$12*Drivers!$Q$16*30*2)/3)&lt;COLUMNS($K$2:N$2),0,MATCH($H66,$K$2:N$2,FALSE)),0)</f>
        <v>0</v>
      </c>
      <c r="O66" s="100">
        <f>IFERROR(IF(MATCH($H66,$K$2:O$2,FALSE)+($J66/(Drivers!$G$12*Drivers!$Q$16*30*2)/3)&lt;COLUMNS($K$2:O$2),0,MATCH($H66,$K$2:O$2,FALSE)),0)</f>
        <v>0</v>
      </c>
      <c r="P66" s="100">
        <f>IFERROR(IF(MATCH($H66,$K$2:P$2,FALSE)+($J66/(Drivers!$G$12*Drivers!$Q$16*30*2)/3)&lt;COLUMNS($K$2:P$2),0,MATCH($H66,$K$2:P$2,FALSE)),0)</f>
        <v>0</v>
      </c>
      <c r="Q66" s="100">
        <f>IFERROR(IF(MATCH($H66,$K$2:Q$2,FALSE)+($J66/(Drivers!$G$12*Drivers!$Q$16*30*2)/3)&lt;COLUMNS($K$2:Q$2),0,MATCH($H66,$K$2:Q$2,FALSE)),0)</f>
        <v>0</v>
      </c>
      <c r="R66" s="100">
        <f>IFERROR(IF(MATCH($H66,$K$2:R$2,FALSE)+($J66/(Drivers!$G$12*Drivers!$Q$16*30*2)/3)&lt;COLUMNS($K$2:R$2),0,MATCH($H66,$K$2:R$2,FALSE)),0)</f>
        <v>0</v>
      </c>
      <c r="S66" s="100">
        <f>IFERROR(IF(MATCH($H66,$K$2:S$2,FALSE)+($J66/(Drivers!$G$12*Drivers!$Q$16*30*2)/3)&lt;COLUMNS($K$2:S$2),0,MATCH($H66,$K$2:S$2,FALSE)),0)</f>
        <v>0</v>
      </c>
      <c r="T66" s="100">
        <f>IFERROR(IF(MATCH($H66,$K$2:T$2,FALSE)+($J66/(Drivers!$G$12*Drivers!$Q$16*30*2)/3)&lt;COLUMNS($K$2:T$2),0,MATCH($H66,$K$2:T$2,FALSE)),0)</f>
        <v>0</v>
      </c>
      <c r="U66" s="100">
        <f>IFERROR(IF(MATCH($H66,$K$2:U$2,FALSE)+($J66/(Drivers!$G$12*Drivers!$Q$16*30*2)/3)&lt;COLUMNS($K$2:U$2),0,MATCH($H66,$K$2:U$2,FALSE)),0)</f>
        <v>0</v>
      </c>
      <c r="V66" s="100">
        <f>IFERROR(IF(MATCH($H66,$K$2:V$2,FALSE)+($J66/(Drivers!$G$12*Drivers!$Q$16*30*2)/3)&lt;COLUMNS($K$2:V$2),0,MATCH($H66,$K$2:V$2,FALSE)),0)</f>
        <v>0</v>
      </c>
      <c r="W66" s="100">
        <f>IFERROR(IF(MATCH($H66,$K$2:W$2,FALSE)+($J66/(Drivers!$G$12*Drivers!$Q$16*30*2)/3)&lt;COLUMNS($K$2:W$2),0,MATCH($H66,$K$2:W$2,FALSE)),0)</f>
        <v>0</v>
      </c>
      <c r="X66" s="100">
        <f>IFERROR(IF(MATCH($H66,$K$2:X$2,FALSE)+($J66/(Drivers!$G$12*Drivers!$Q$16*30*2)/3)&lt;COLUMNS($K$2:X$2),0,MATCH($H66,$K$2:X$2,FALSE)),0)</f>
        <v>0</v>
      </c>
      <c r="Y66" s="100">
        <f>IFERROR(IF(MATCH($H66,$K$2:Y$2,FALSE)+($J66/(Drivers!$G$12*Drivers!$Q$16*30*2)/3)&lt;COLUMNS($K$2:Y$2),0,MATCH($H66,$K$2:Y$2,FALSE)),0)</f>
        <v>0</v>
      </c>
      <c r="Z66" s="100">
        <f>IFERROR(IF(MATCH($H66,$K$2:Z$2,FALSE)+($J66/(Drivers!$G$12*Drivers!$Q$16*30*2)/3)&lt;COLUMNS($K$2:Z$2),0,MATCH($H66,$K$2:Z$2,FALSE)),0)</f>
        <v>0</v>
      </c>
      <c r="AA66" s="100">
        <f>IFERROR(IF(MATCH($H66,$K$2:AA$2,FALSE)+($J66/(Drivers!$G$12*Drivers!$Q$16*30*2)/3)&lt;COLUMNS($K$2:AA$2),0,MATCH($H66,$K$2:AA$2,FALSE)),0)</f>
        <v>0</v>
      </c>
      <c r="AB66" s="100">
        <f>IFERROR(IF(MATCH($H66,$K$2:AB$2,FALSE)+($J66/(Drivers!$G$12*Drivers!$Q$16*30*2)/3)&lt;COLUMNS($K$2:AB$2),0,MATCH($H66,$K$2:AB$2,FALSE)),0)</f>
        <v>0</v>
      </c>
      <c r="AC66" s="100">
        <f>IFERROR(IF(MATCH($H66,$K$2:AC$2,FALSE)+($J66/(Drivers!$G$12*Drivers!$Q$16*30*2)/3)&lt;COLUMNS($K$2:AC$2),0,MATCH($H66,$K$2:AC$2,FALSE)),0)</f>
        <v>0</v>
      </c>
      <c r="AD66" s="100">
        <f>IFERROR(IF(MATCH($H66,$K$2:AD$2,FALSE)+($J66/(Drivers!$G$12*Drivers!$Q$16*30*2)/3)&lt;COLUMNS($K$2:AD$2),0,MATCH($H66,$K$2:AD$2,FALSE)),0)</f>
        <v>0</v>
      </c>
      <c r="AE66" s="100">
        <f>IFERROR(IF(MATCH($H66,$K$2:AE$2,FALSE)+($J66/(Drivers!$G$12*Drivers!$Q$16*30*2)/3)&lt;COLUMNS($K$2:AE$2),0,MATCH($H66,$K$2:AE$2,FALSE)),0)</f>
        <v>0</v>
      </c>
      <c r="AF66" s="100">
        <f>IFERROR(IF(MATCH($H66,$K$2:AF$2,FALSE)+($J66/(Drivers!$G$12*Drivers!$Q$16*30*2)/3)&lt;COLUMNS($K$2:AF$2),0,MATCH($H66,$K$2:AF$2,FALSE)),0)</f>
        <v>0</v>
      </c>
      <c r="AG66" s="100">
        <f>IFERROR(IF(MATCH($H66,$K$2:AG$2,FALSE)+($J66/(Drivers!$G$12*Drivers!$Q$16*30*2)/3)&lt;COLUMNS($K$2:AG$2),0,MATCH($H66,$K$2:AG$2,FALSE)),0)</f>
        <v>0</v>
      </c>
      <c r="AH66" s="100">
        <f>IFERROR(IF(MATCH($H66,$K$2:AH$2,FALSE)+($J66/(Drivers!$G$12*Drivers!$Q$16*30*2)/3)&lt;COLUMNS($K$2:AH$2),0,MATCH($H66,$K$2:AH$2,FALSE)),0)</f>
        <v>0</v>
      </c>
      <c r="AI66" s="100">
        <f>IFERROR(IF(MATCH($H66,$K$2:AI$2,FALSE)+($J66/(Drivers!$G$12*Drivers!$Q$16*30*2)/3)&lt;COLUMNS($K$2:AI$2),0,MATCH($H66,$K$2:AI$2,FALSE)),0)</f>
        <v>0</v>
      </c>
      <c r="AJ66" s="100">
        <f>IFERROR(IF(MATCH($H66,$K$2:AJ$2,FALSE)+($J66/(Drivers!$G$12*Drivers!$Q$16*30*2)/3)&lt;COLUMNS($K$2:AJ$2),0,MATCH($H66,$K$2:AJ$2,FALSE)),0)</f>
        <v>0</v>
      </c>
      <c r="AK66" s="100">
        <f>IFERROR(IF(MATCH($H66,$K$2:AK$2,FALSE)+($J66/(Drivers!$G$12*Drivers!$Q$16*30*2)/3)&lt;COLUMNS($K$2:AK$2),0,MATCH($H66,$K$2:AK$2,FALSE)),0)</f>
        <v>0</v>
      </c>
      <c r="AL66" s="100">
        <f>IFERROR(IF(MATCH($H66,$K$2:AL$2,FALSE)+($J66/(Drivers!$G$12*Drivers!$Q$16*30*2)/3)&lt;COLUMNS($K$2:AL$2),0,MATCH($H66,$K$2:AL$2,FALSE)),0)</f>
        <v>0</v>
      </c>
      <c r="AM66" s="100">
        <f>IFERROR(IF(MATCH($H66,$K$2:AM$2,FALSE)+($J66/(Drivers!$G$12*Drivers!$Q$16*30*2)/3)&lt;COLUMNS($K$2:AM$2),0,MATCH($H66,$K$2:AM$2,FALSE)),0)</f>
        <v>0</v>
      </c>
      <c r="AN66" s="100">
        <f>IFERROR(IF(MATCH($H66,$K$2:AN$2,FALSE)+($J66/(Drivers!$G$12*Drivers!$Q$16*30*2)/3)&lt;COLUMNS($K$2:AN$2),0,MATCH($H66,$K$2:AN$2,FALSE)),0)</f>
        <v>0</v>
      </c>
      <c r="AO66" s="100">
        <f>IFERROR(IF(MATCH($H66,$K$2:AO$2,FALSE)+($J66/(Drivers!$G$12*Drivers!$Q$16*30*2)/3)&lt;COLUMNS($K$2:AO$2),0,MATCH($H66,$K$2:AO$2,FALSE)),0)</f>
        <v>0</v>
      </c>
      <c r="AP66" s="100">
        <f>IFERROR(IF(MATCH($H66,$K$2:AP$2,FALSE)+($J66/(Drivers!$G$12*Drivers!$Q$16*30*2)/3)&lt;COLUMNS($K$2:AP$2),0,MATCH($H66,$K$2:AP$2,FALSE)),0)</f>
        <v>0</v>
      </c>
      <c r="AQ66" s="100">
        <f>IFERROR(IF(MATCH($H66,$K$2:AQ$2,FALSE)+($J66/(Drivers!$G$12*Drivers!$Q$16*30*2)/3)&lt;COLUMNS($K$2:AQ$2),0,MATCH($H66,$K$2:AQ$2,FALSE)),0)</f>
        <v>0</v>
      </c>
      <c r="AR66" s="100">
        <f>IFERROR(IF(MATCH($H66,$K$2:AR$2,FALSE)+($J66/(Drivers!$G$12*Drivers!$Q$16*30*2)/3)&lt;COLUMNS($K$2:AR$2),0,MATCH($H66,$K$2:AR$2,FALSE)),0)</f>
        <v>0</v>
      </c>
      <c r="AS66" s="100">
        <f>IFERROR(IF(MATCH($H66,$K$2:AS$2,FALSE)+($J66/(Drivers!$G$12*Drivers!$Q$16*30*2)/3)&lt;COLUMNS($K$2:AS$2),0,MATCH($H66,$K$2:AS$2,FALSE)),0)</f>
        <v>0</v>
      </c>
      <c r="AT66" s="100">
        <f>IFERROR(IF(MATCH($H66,$K$2:AT$2,FALSE)+($J66/(Drivers!$G$12*Drivers!$Q$16*30*2)/3)&lt;COLUMNS($K$2:AT$2),0,MATCH($H66,$K$2:AT$2,FALSE)),0)</f>
        <v>0</v>
      </c>
      <c r="AU66" s="100">
        <f>IFERROR(IF(MATCH($H66,$K$2:AU$2,FALSE)+($J66/(Drivers!$G$12*Drivers!$Q$16*30*2)/3)&lt;COLUMNS($K$2:AU$2),0,MATCH($H66,$K$2:AU$2,FALSE)),0)</f>
        <v>0</v>
      </c>
      <c r="AV66" s="100">
        <f>IFERROR(IF(MATCH($H66,$K$2:AV$2,FALSE)+($J66/(Drivers!$G$12*Drivers!$Q$16*30*2)/3)&lt;COLUMNS($K$2:AV$2),0,MATCH($H66,$K$2:AV$2,FALSE)),0)</f>
        <v>0</v>
      </c>
      <c r="AW66" s="100">
        <f>IFERROR(IF(MATCH($H66,$K$2:AW$2,FALSE)+($J66/(Drivers!$G$12*Drivers!$Q$16*30*2)/3)&lt;COLUMNS($K$2:AW$2),0,MATCH($H66,$K$2:AW$2,FALSE)),0)</f>
        <v>0</v>
      </c>
      <c r="AX66" s="100">
        <f>IFERROR(IF(MATCH($H66,$K$2:AX$2,FALSE)+($J66/(Drivers!$G$12*Drivers!$Q$16*30*2)/3)&lt;COLUMNS($K$2:AX$2),0,MATCH($H66,$K$2:AX$2,FALSE)),0)</f>
        <v>0</v>
      </c>
      <c r="AY66" s="100">
        <f>IFERROR(IF(MATCH($H66,$K$2:AY$2,FALSE)+($J66/(Drivers!$G$12*Drivers!$Q$16*30*2)/3)&lt;COLUMNS($K$2:AY$2),0,MATCH($H66,$K$2:AY$2,FALSE)),0)</f>
        <v>0</v>
      </c>
      <c r="AZ66" s="100">
        <f>IFERROR(IF(MATCH($H66,$K$2:AZ$2,FALSE)+($J66/(Drivers!$G$12*Drivers!$Q$16*30*2)/3)&lt;COLUMNS($K$2:AZ$2),0,MATCH($H66,$K$2:AZ$2,FALSE)),0)</f>
        <v>0</v>
      </c>
      <c r="BA66" s="100">
        <f>IFERROR(IF(MATCH($H66,$K$2:BA$2,FALSE)+($J66/(Drivers!$G$12*Drivers!$Q$16*30*2)/3)&lt;COLUMNS($K$2:BA$2),0,MATCH($H66,$K$2:BA$2,FALSE)),0)</f>
        <v>0</v>
      </c>
      <c r="BB66" s="100">
        <f>IFERROR(IF(MATCH($H66,$K$2:BB$2,FALSE)+($J66/(Drivers!$G$12*Drivers!$Q$16*30*2)/3)&lt;COLUMNS($K$2:BB$2),0,MATCH($H66,$K$2:BB$2,FALSE)),0)</f>
        <v>0</v>
      </c>
      <c r="BC66" s="100">
        <f>IFERROR(IF(MATCH($H66,$K$2:BC$2,FALSE)+($J66/(Drivers!$G$12*Drivers!$Q$16*30*2)/3)&lt;COLUMNS($K$2:BC$2),0,MATCH($H66,$K$2:BC$2,FALSE)),0)</f>
        <v>0</v>
      </c>
      <c r="BD66" s="100">
        <f>IFERROR(IF(MATCH($H66,$K$2:BD$2,FALSE)+($J66/(Drivers!$G$12*Drivers!$Q$16*30*2)/3)&lt;COLUMNS($K$2:BD$2),0,MATCH($H66,$K$2:BD$2,FALSE)),0)</f>
        <v>0</v>
      </c>
      <c r="BE66" s="100">
        <f>IFERROR(IF(MATCH($H66,$K$2:BE$2,FALSE)+($J66/(Drivers!$G$12*Drivers!$Q$16*30*2)/3)&lt;COLUMNS($K$2:BE$2),0,MATCH($H66,$K$2:BE$2,FALSE)),0)</f>
        <v>0</v>
      </c>
      <c r="BF66" s="100">
        <f>IFERROR(IF(MATCH($H66,$K$2:BF$2,FALSE)+($J66/(Drivers!$G$12*Drivers!$Q$16*30*2)/3)&lt;COLUMNS($K$2:BF$2),0,MATCH($H66,$K$2:BF$2,FALSE)),0)</f>
        <v>0</v>
      </c>
    </row>
    <row r="67" spans="5:58" outlineLevel="1">
      <c r="E67" s="105"/>
      <c r="F67" s="89" t="s">
        <v>206</v>
      </c>
      <c r="G67" s="89"/>
      <c r="H67" s="89" t="str">
        <f>Drivers!D443&amp;" "&amp;Drivers!E443</f>
        <v>Q1 2020</v>
      </c>
      <c r="I67" s="110">
        <f>$I$17</f>
        <v>0</v>
      </c>
      <c r="J67" s="103"/>
      <c r="K67" s="100">
        <f>IFERROR(MATCH($H67,$K$2:K$2,FALSE),0)</f>
        <v>1</v>
      </c>
      <c r="L67" s="100">
        <f>IFERROR(MATCH($H67,$K$2:L$2,FALSE),0)</f>
        <v>1</v>
      </c>
      <c r="M67" s="100">
        <f>IFERROR(MATCH($H67,$K$2:M$2,FALSE),0)</f>
        <v>1</v>
      </c>
      <c r="N67" s="100">
        <f>IFERROR(MATCH($H67,$K$2:N$2,FALSE),0)</f>
        <v>1</v>
      </c>
      <c r="O67" s="100">
        <f>IFERROR(MATCH($H67,$K$2:O$2,FALSE),0)</f>
        <v>1</v>
      </c>
      <c r="P67" s="100">
        <f>IFERROR(MATCH($H67,$K$2:P$2,FALSE),0)</f>
        <v>1</v>
      </c>
      <c r="Q67" s="100">
        <f>IFERROR(MATCH($H67,$K$2:Q$2,FALSE),0)</f>
        <v>1</v>
      </c>
      <c r="R67" s="100">
        <f>IFERROR(MATCH($H67,$K$2:R$2,FALSE),0)</f>
        <v>1</v>
      </c>
      <c r="S67" s="100">
        <f>IFERROR(MATCH($H67,$K$2:S$2,FALSE),0)</f>
        <v>1</v>
      </c>
      <c r="T67" s="100">
        <f>IFERROR(MATCH($H67,$K$2:T$2,FALSE),0)</f>
        <v>1</v>
      </c>
      <c r="U67" s="100">
        <f>IFERROR(MATCH($H67,$K$2:U$2,FALSE),0)</f>
        <v>1</v>
      </c>
      <c r="V67" s="100">
        <f>IFERROR(MATCH($H67,$K$2:V$2,FALSE),0)</f>
        <v>1</v>
      </c>
      <c r="W67" s="100">
        <f>IFERROR(MATCH($H67,$K$2:W$2,FALSE),0)</f>
        <v>1</v>
      </c>
      <c r="X67" s="100">
        <f>IFERROR(MATCH($H67,$K$2:X$2,FALSE),0)</f>
        <v>1</v>
      </c>
      <c r="Y67" s="100">
        <f>IFERROR(MATCH($H67,$K$2:Y$2,FALSE),0)</f>
        <v>1</v>
      </c>
      <c r="Z67" s="100">
        <f>IFERROR(MATCH($H67,$K$2:Z$2,FALSE),0)</f>
        <v>1</v>
      </c>
      <c r="AA67" s="100">
        <f>IFERROR(MATCH($H67,$K$2:AA$2,FALSE),0)</f>
        <v>1</v>
      </c>
      <c r="AB67" s="100">
        <f>IFERROR(MATCH($H67,$K$2:AB$2,FALSE),0)</f>
        <v>1</v>
      </c>
      <c r="AC67" s="100">
        <f>IFERROR(MATCH($H67,$K$2:AC$2,FALSE),0)</f>
        <v>1</v>
      </c>
      <c r="AD67" s="100">
        <f>IFERROR(MATCH($H67,$K$2:AD$2,FALSE),0)</f>
        <v>1</v>
      </c>
      <c r="AE67" s="100">
        <f>IFERROR(MATCH($H67,$K$2:AE$2,FALSE),0)</f>
        <v>1</v>
      </c>
      <c r="AF67" s="100">
        <f>IFERROR(MATCH($H67,$K$2:AF$2,FALSE),0)</f>
        <v>1</v>
      </c>
      <c r="AG67" s="100">
        <f>IFERROR(MATCH($H67,$K$2:AG$2,FALSE),0)</f>
        <v>1</v>
      </c>
      <c r="AH67" s="100">
        <f>IFERROR(MATCH($H67,$K$2:AH$2,FALSE),0)</f>
        <v>1</v>
      </c>
      <c r="AI67" s="100">
        <f>IFERROR(MATCH($H67,$K$2:AI$2,FALSE),0)</f>
        <v>1</v>
      </c>
      <c r="AJ67" s="100">
        <f>IFERROR(MATCH($H67,$K$2:AJ$2,FALSE),0)</f>
        <v>1</v>
      </c>
      <c r="AK67" s="100">
        <f>IFERROR(MATCH($H67,$K$2:AK$2,FALSE),0)</f>
        <v>1</v>
      </c>
      <c r="AL67" s="100">
        <f>IFERROR(MATCH($H67,$K$2:AL$2,FALSE),0)</f>
        <v>1</v>
      </c>
      <c r="AM67" s="100">
        <f>IFERROR(MATCH($H67,$K$2:AM$2,FALSE),0)</f>
        <v>1</v>
      </c>
      <c r="AN67" s="100">
        <f>IFERROR(MATCH($H67,$K$2:AN$2,FALSE),0)</f>
        <v>1</v>
      </c>
      <c r="AO67" s="100">
        <f>IFERROR(MATCH($H67,$K$2:AO$2,FALSE),0)</f>
        <v>1</v>
      </c>
      <c r="AP67" s="100">
        <f>IFERROR(MATCH($H67,$K$2:AP$2,FALSE),0)</f>
        <v>1</v>
      </c>
      <c r="AQ67" s="100">
        <f>IFERROR(MATCH($H67,$K$2:AQ$2,FALSE),0)</f>
        <v>1</v>
      </c>
      <c r="AR67" s="100">
        <f>IFERROR(MATCH($H67,$K$2:AR$2,FALSE),0)</f>
        <v>1</v>
      </c>
      <c r="AS67" s="100">
        <f>IFERROR(MATCH($H67,$K$2:AS$2,FALSE),0)</f>
        <v>1</v>
      </c>
      <c r="AT67" s="100">
        <f>IFERROR(MATCH($H67,$K$2:AT$2,FALSE),0)</f>
        <v>1</v>
      </c>
      <c r="AU67" s="100">
        <f>IFERROR(MATCH($H67,$K$2:AU$2,FALSE),0)</f>
        <v>1</v>
      </c>
      <c r="AV67" s="100">
        <f>IFERROR(MATCH($H67,$K$2:AV$2,FALSE),0)</f>
        <v>1</v>
      </c>
      <c r="AW67" s="100">
        <f>IFERROR(MATCH($H67,$K$2:AW$2,FALSE),0)</f>
        <v>1</v>
      </c>
      <c r="AX67" s="100">
        <f>IFERROR(MATCH($H67,$K$2:AX$2,FALSE),0)</f>
        <v>1</v>
      </c>
      <c r="AY67" s="100">
        <f>IFERROR(MATCH($H67,$K$2:AY$2,FALSE),0)</f>
        <v>1</v>
      </c>
      <c r="AZ67" s="100">
        <f>IFERROR(MATCH($H67,$K$2:AZ$2,FALSE),0)</f>
        <v>1</v>
      </c>
      <c r="BA67" s="100">
        <f>IFERROR(MATCH($H67,$K$2:BA$2,FALSE),0)</f>
        <v>1</v>
      </c>
      <c r="BB67" s="100">
        <f>IFERROR(MATCH($H67,$K$2:BB$2,FALSE),0)</f>
        <v>1</v>
      </c>
      <c r="BC67" s="100">
        <f>IFERROR(MATCH($H67,$K$2:BC$2,FALSE),0)</f>
        <v>1</v>
      </c>
      <c r="BD67" s="100">
        <f>IFERROR(MATCH($H67,$K$2:BD$2,FALSE),0)</f>
        <v>1</v>
      </c>
      <c r="BE67" s="100">
        <f>IFERROR(MATCH($H67,$K$2:BE$2,FALSE),0)</f>
        <v>1</v>
      </c>
      <c r="BF67" s="100">
        <f>IFERROR(MATCH($H67,$K$2:BF$2,FALSE),0)</f>
        <v>1</v>
      </c>
    </row>
    <row r="68" spans="5:58" outlineLevel="1">
      <c r="E68" s="105"/>
      <c r="F68" s="89" t="s">
        <v>153</v>
      </c>
      <c r="G68" s="89" t="s">
        <v>151</v>
      </c>
      <c r="H68" s="89" t="str">
        <f>Drivers!$D$445&amp;" "&amp;Drivers!$E$445</f>
        <v>Q1 2020</v>
      </c>
      <c r="I68" s="110">
        <f>I$24</f>
        <v>0</v>
      </c>
      <c r="J68" s="103"/>
      <c r="K68" s="100">
        <f>IFERROR(MATCH($H68,$K$2:K$2,FALSE),0)</f>
        <v>1</v>
      </c>
      <c r="L68" s="100">
        <f>IFERROR(MATCH($H68,$K$2:L$2,FALSE),0)</f>
        <v>1</v>
      </c>
      <c r="M68" s="100">
        <f>IFERROR(MATCH($H68,$K$2:M$2,FALSE),0)</f>
        <v>1</v>
      </c>
      <c r="N68" s="100">
        <f>IFERROR(MATCH($H68,$K$2:N$2,FALSE),0)</f>
        <v>1</v>
      </c>
      <c r="O68" s="100">
        <f>IFERROR(MATCH($H68,$K$2:O$2,FALSE),0)</f>
        <v>1</v>
      </c>
      <c r="P68" s="100">
        <f>IFERROR(MATCH($H68,$K$2:P$2,FALSE),0)</f>
        <v>1</v>
      </c>
      <c r="Q68" s="100">
        <f>IFERROR(MATCH($H68,$K$2:Q$2,FALSE),0)</f>
        <v>1</v>
      </c>
      <c r="R68" s="100">
        <f>IFERROR(MATCH($H68,$K$2:R$2,FALSE),0)</f>
        <v>1</v>
      </c>
      <c r="S68" s="100">
        <f>IFERROR(MATCH($H68,$K$2:S$2,FALSE),0)</f>
        <v>1</v>
      </c>
      <c r="T68" s="100">
        <f>IFERROR(MATCH($H68,$K$2:T$2,FALSE),0)</f>
        <v>1</v>
      </c>
      <c r="U68" s="100">
        <f>IFERROR(MATCH($H68,$K$2:U$2,FALSE),0)</f>
        <v>1</v>
      </c>
      <c r="V68" s="100">
        <f>IFERROR(MATCH($H68,$K$2:V$2,FALSE),0)</f>
        <v>1</v>
      </c>
      <c r="W68" s="100">
        <f>IFERROR(MATCH($H68,$K$2:W$2,FALSE),0)</f>
        <v>1</v>
      </c>
      <c r="X68" s="100">
        <f>IFERROR(MATCH($H68,$K$2:X$2,FALSE),0)</f>
        <v>1</v>
      </c>
      <c r="Y68" s="100">
        <f>IFERROR(MATCH($H68,$K$2:Y$2,FALSE),0)</f>
        <v>1</v>
      </c>
      <c r="Z68" s="100">
        <f>IFERROR(MATCH($H68,$K$2:Z$2,FALSE),0)</f>
        <v>1</v>
      </c>
      <c r="AA68" s="100">
        <f>IFERROR(MATCH($H68,$K$2:AA$2,FALSE),0)</f>
        <v>1</v>
      </c>
      <c r="AB68" s="100">
        <f>IFERROR(MATCH($H68,$K$2:AB$2,FALSE),0)</f>
        <v>1</v>
      </c>
      <c r="AC68" s="100">
        <f>IFERROR(MATCH($H68,$K$2:AC$2,FALSE),0)</f>
        <v>1</v>
      </c>
      <c r="AD68" s="100">
        <f>IFERROR(MATCH($H68,$K$2:AD$2,FALSE),0)</f>
        <v>1</v>
      </c>
      <c r="AE68" s="100">
        <f>IFERROR(MATCH($H68,$K$2:AE$2,FALSE),0)</f>
        <v>1</v>
      </c>
      <c r="AF68" s="100">
        <f>IFERROR(MATCH($H68,$K$2:AF$2,FALSE),0)</f>
        <v>1</v>
      </c>
      <c r="AG68" s="100">
        <f>IFERROR(MATCH($H68,$K$2:AG$2,FALSE),0)</f>
        <v>1</v>
      </c>
      <c r="AH68" s="100">
        <f>IFERROR(MATCH($H68,$K$2:AH$2,FALSE),0)</f>
        <v>1</v>
      </c>
      <c r="AI68" s="100">
        <f>IFERROR(MATCH($H68,$K$2:AI$2,FALSE),0)</f>
        <v>1</v>
      </c>
      <c r="AJ68" s="100">
        <f>IFERROR(MATCH($H68,$K$2:AJ$2,FALSE),0)</f>
        <v>1</v>
      </c>
      <c r="AK68" s="100">
        <f>IFERROR(MATCH($H68,$K$2:AK$2,FALSE),0)</f>
        <v>1</v>
      </c>
      <c r="AL68" s="100">
        <f>IFERROR(MATCH($H68,$K$2:AL$2,FALSE),0)</f>
        <v>1</v>
      </c>
      <c r="AM68" s="100">
        <f>IFERROR(MATCH($H68,$K$2:AM$2,FALSE),0)</f>
        <v>1</v>
      </c>
      <c r="AN68" s="100">
        <f>IFERROR(MATCH($H68,$K$2:AN$2,FALSE),0)</f>
        <v>1</v>
      </c>
      <c r="AO68" s="100">
        <f>IFERROR(MATCH($H68,$K$2:AO$2,FALSE),0)</f>
        <v>1</v>
      </c>
      <c r="AP68" s="100">
        <f>IFERROR(MATCH($H68,$K$2:AP$2,FALSE),0)</f>
        <v>1</v>
      </c>
      <c r="AQ68" s="100">
        <f>IFERROR(MATCH($H68,$K$2:AQ$2,FALSE),0)</f>
        <v>1</v>
      </c>
      <c r="AR68" s="100">
        <f>IFERROR(MATCH($H68,$K$2:AR$2,FALSE),0)</f>
        <v>1</v>
      </c>
      <c r="AS68" s="100">
        <f>IFERROR(MATCH($H68,$K$2:AS$2,FALSE),0)</f>
        <v>1</v>
      </c>
      <c r="AT68" s="100">
        <f>IFERROR(MATCH($H68,$K$2:AT$2,FALSE),0)</f>
        <v>1</v>
      </c>
      <c r="AU68" s="100">
        <f>IFERROR(MATCH($H68,$K$2:AU$2,FALSE),0)</f>
        <v>1</v>
      </c>
      <c r="AV68" s="100">
        <f>IFERROR(MATCH($H68,$K$2:AV$2,FALSE),0)</f>
        <v>1</v>
      </c>
      <c r="AW68" s="100">
        <f>IFERROR(MATCH($H68,$K$2:AW$2,FALSE),0)</f>
        <v>1</v>
      </c>
      <c r="AX68" s="100">
        <f>IFERROR(MATCH($H68,$K$2:AX$2,FALSE),0)</f>
        <v>1</v>
      </c>
      <c r="AY68" s="100">
        <f>IFERROR(MATCH($H68,$K$2:AY$2,FALSE),0)</f>
        <v>1</v>
      </c>
      <c r="AZ68" s="100">
        <f>IFERROR(MATCH($H68,$K$2:AZ$2,FALSE),0)</f>
        <v>1</v>
      </c>
      <c r="BA68" s="100">
        <f>IFERROR(MATCH($H68,$K$2:BA$2,FALSE),0)</f>
        <v>1</v>
      </c>
      <c r="BB68" s="100">
        <f>IFERROR(MATCH($H68,$K$2:BB$2,FALSE),0)</f>
        <v>1</v>
      </c>
      <c r="BC68" s="100">
        <f>IFERROR(MATCH($H68,$K$2:BC$2,FALSE),0)</f>
        <v>1</v>
      </c>
      <c r="BD68" s="100">
        <f>IFERROR(MATCH($H68,$K$2:BD$2,FALSE),0)</f>
        <v>1</v>
      </c>
      <c r="BE68" s="100">
        <f>IFERROR(MATCH($H68,$K$2:BE$2,FALSE),0)</f>
        <v>1</v>
      </c>
      <c r="BF68" s="100">
        <f>IFERROR(MATCH($H68,$K$2:BF$2,FALSE),0)</f>
        <v>1</v>
      </c>
    </row>
    <row r="69" spans="5:58" outlineLevel="1">
      <c r="E69" s="105"/>
      <c r="F69" s="89"/>
      <c r="G69" s="89" t="s">
        <v>152</v>
      </c>
      <c r="H69" s="89" t="str">
        <f>Drivers!$D$446&amp;" "&amp;Drivers!$E$446</f>
        <v>Q1 2020</v>
      </c>
      <c r="I69" s="110">
        <f>I$25</f>
        <v>0</v>
      </c>
      <c r="J69" s="103"/>
      <c r="K69" s="100">
        <f>IFERROR(MATCH($H69,$K$2:K$2,FALSE),0)</f>
        <v>1</v>
      </c>
      <c r="L69" s="100">
        <f>IFERROR(MATCH($H69,$K$2:L$2,FALSE),0)</f>
        <v>1</v>
      </c>
      <c r="M69" s="100">
        <f>IFERROR(MATCH($H69,$K$2:M$2,FALSE),0)</f>
        <v>1</v>
      </c>
      <c r="N69" s="100">
        <f>IFERROR(MATCH($H69,$K$2:N$2,FALSE),0)</f>
        <v>1</v>
      </c>
      <c r="O69" s="100">
        <f>IFERROR(MATCH($H69,$K$2:O$2,FALSE),0)</f>
        <v>1</v>
      </c>
      <c r="P69" s="100">
        <f>IFERROR(MATCH($H69,$K$2:P$2,FALSE),0)</f>
        <v>1</v>
      </c>
      <c r="Q69" s="100">
        <f>IFERROR(MATCH($H69,$K$2:Q$2,FALSE),0)</f>
        <v>1</v>
      </c>
      <c r="R69" s="100">
        <f>IFERROR(MATCH($H69,$K$2:R$2,FALSE),0)</f>
        <v>1</v>
      </c>
      <c r="S69" s="100">
        <f>IFERROR(MATCH($H69,$K$2:S$2,FALSE),0)</f>
        <v>1</v>
      </c>
      <c r="T69" s="100">
        <f>IFERROR(MATCH($H69,$K$2:T$2,FALSE),0)</f>
        <v>1</v>
      </c>
      <c r="U69" s="100">
        <f>IFERROR(MATCH($H69,$K$2:U$2,FALSE),0)</f>
        <v>1</v>
      </c>
      <c r="V69" s="100">
        <f>IFERROR(MATCH($H69,$K$2:V$2,FALSE),0)</f>
        <v>1</v>
      </c>
      <c r="W69" s="100">
        <f>IFERROR(MATCH($H69,$K$2:W$2,FALSE),0)</f>
        <v>1</v>
      </c>
      <c r="X69" s="100">
        <f>IFERROR(MATCH($H69,$K$2:X$2,FALSE),0)</f>
        <v>1</v>
      </c>
      <c r="Y69" s="100">
        <f>IFERROR(MATCH($H69,$K$2:Y$2,FALSE),0)</f>
        <v>1</v>
      </c>
      <c r="Z69" s="100">
        <f>IFERROR(MATCH($H69,$K$2:Z$2,FALSE),0)</f>
        <v>1</v>
      </c>
      <c r="AA69" s="100">
        <f>IFERROR(MATCH($H69,$K$2:AA$2,FALSE),0)</f>
        <v>1</v>
      </c>
      <c r="AB69" s="100">
        <f>IFERROR(MATCH($H69,$K$2:AB$2,FALSE),0)</f>
        <v>1</v>
      </c>
      <c r="AC69" s="100">
        <f>IFERROR(MATCH($H69,$K$2:AC$2,FALSE),0)</f>
        <v>1</v>
      </c>
      <c r="AD69" s="100">
        <f>IFERROR(MATCH($H69,$K$2:AD$2,FALSE),0)</f>
        <v>1</v>
      </c>
      <c r="AE69" s="100">
        <f>IFERROR(MATCH($H69,$K$2:AE$2,FALSE),0)</f>
        <v>1</v>
      </c>
      <c r="AF69" s="100">
        <f>IFERROR(MATCH($H69,$K$2:AF$2,FALSE),0)</f>
        <v>1</v>
      </c>
      <c r="AG69" s="100">
        <f>IFERROR(MATCH($H69,$K$2:AG$2,FALSE),0)</f>
        <v>1</v>
      </c>
      <c r="AH69" s="100">
        <f>IFERROR(MATCH($H69,$K$2:AH$2,FALSE),0)</f>
        <v>1</v>
      </c>
      <c r="AI69" s="100">
        <f>IFERROR(MATCH($H69,$K$2:AI$2,FALSE),0)</f>
        <v>1</v>
      </c>
      <c r="AJ69" s="100">
        <f>IFERROR(MATCH($H69,$K$2:AJ$2,FALSE),0)</f>
        <v>1</v>
      </c>
      <c r="AK69" s="100">
        <f>IFERROR(MATCH($H69,$K$2:AK$2,FALSE),0)</f>
        <v>1</v>
      </c>
      <c r="AL69" s="100">
        <f>IFERROR(MATCH($H69,$K$2:AL$2,FALSE),0)</f>
        <v>1</v>
      </c>
      <c r="AM69" s="100">
        <f>IFERROR(MATCH($H69,$K$2:AM$2,FALSE),0)</f>
        <v>1</v>
      </c>
      <c r="AN69" s="100">
        <f>IFERROR(MATCH($H69,$K$2:AN$2,FALSE),0)</f>
        <v>1</v>
      </c>
      <c r="AO69" s="100">
        <f>IFERROR(MATCH($H69,$K$2:AO$2,FALSE),0)</f>
        <v>1</v>
      </c>
      <c r="AP69" s="100">
        <f>IFERROR(MATCH($H69,$K$2:AP$2,FALSE),0)</f>
        <v>1</v>
      </c>
      <c r="AQ69" s="100">
        <f>IFERROR(MATCH($H69,$K$2:AQ$2,FALSE),0)</f>
        <v>1</v>
      </c>
      <c r="AR69" s="100">
        <f>IFERROR(MATCH($H69,$K$2:AR$2,FALSE),0)</f>
        <v>1</v>
      </c>
      <c r="AS69" s="100">
        <f>IFERROR(MATCH($H69,$K$2:AS$2,FALSE),0)</f>
        <v>1</v>
      </c>
      <c r="AT69" s="100">
        <f>IFERROR(MATCH($H69,$K$2:AT$2,FALSE),0)</f>
        <v>1</v>
      </c>
      <c r="AU69" s="100">
        <f>IFERROR(MATCH($H69,$K$2:AU$2,FALSE),0)</f>
        <v>1</v>
      </c>
      <c r="AV69" s="100">
        <f>IFERROR(MATCH($H69,$K$2:AV$2,FALSE),0)</f>
        <v>1</v>
      </c>
      <c r="AW69" s="100">
        <f>IFERROR(MATCH($H69,$K$2:AW$2,FALSE),0)</f>
        <v>1</v>
      </c>
      <c r="AX69" s="100">
        <f>IFERROR(MATCH($H69,$K$2:AX$2,FALSE),0)</f>
        <v>1</v>
      </c>
      <c r="AY69" s="100">
        <f>IFERROR(MATCH($H69,$K$2:AY$2,FALSE),0)</f>
        <v>1</v>
      </c>
      <c r="AZ69" s="100">
        <f>IFERROR(MATCH($H69,$K$2:AZ$2,FALSE),0)</f>
        <v>1</v>
      </c>
      <c r="BA69" s="100">
        <f>IFERROR(MATCH($H69,$K$2:BA$2,FALSE),0)</f>
        <v>1</v>
      </c>
      <c r="BB69" s="100">
        <f>IFERROR(MATCH($H69,$K$2:BB$2,FALSE),0)</f>
        <v>1</v>
      </c>
      <c r="BC69" s="100">
        <f>IFERROR(MATCH($H69,$K$2:BC$2,FALSE),0)</f>
        <v>1</v>
      </c>
      <c r="BD69" s="100">
        <f>IFERROR(MATCH($H69,$K$2:BD$2,FALSE),0)</f>
        <v>1</v>
      </c>
      <c r="BE69" s="100">
        <f>IFERROR(MATCH($H69,$K$2:BE$2,FALSE),0)</f>
        <v>1</v>
      </c>
      <c r="BF69" s="100">
        <f>IFERROR(MATCH($H69,$K$2:BF$2,FALSE),0)</f>
        <v>1</v>
      </c>
    </row>
    <row r="70" spans="5:58" ht="5" customHeight="1" outlineLevel="1"/>
    <row r="71" spans="5:58" outlineLevel="1">
      <c r="E71" s="90" t="s">
        <v>136</v>
      </c>
      <c r="F71" s="90" t="s">
        <v>148</v>
      </c>
      <c r="G71" s="90" t="s">
        <v>151</v>
      </c>
      <c r="H71" s="90" t="str">
        <f>Drivers!$D$484&amp;" "&amp;Drivers!$E$484</f>
        <v>Q1 2020</v>
      </c>
      <c r="I71" s="110">
        <f>I$27</f>
        <v>0</v>
      </c>
      <c r="J71" s="103">
        <f>Drivers!$G$484</f>
        <v>0</v>
      </c>
      <c r="K71" s="100">
        <f>IFERROR(IF(MATCH($H71,$K$2:K$2,FALSE)+($J71/(Drivers!$G$12*Drivers!$Q$16*30)/3)&lt;COLUMNS($K$2:K$2),0,MATCH($H71,$K$2:K$2,FALSE)),0)</f>
        <v>1</v>
      </c>
      <c r="L71" s="100">
        <f>IFERROR(IF(MATCH($H71,$K$2:L$2,FALSE)+($J71/(Drivers!$G$12*Drivers!$Q$16*30)/3)&lt;COLUMNS($K$2:L$2),0,MATCH($H71,$K$2:L$2,FALSE)),0)</f>
        <v>0</v>
      </c>
      <c r="M71" s="100">
        <f>IFERROR(IF(MATCH($H71,$K$2:M$2,FALSE)+($J71/(Drivers!$G$12*Drivers!$Q$16*30)/3)&lt;COLUMNS($K$2:M$2),0,MATCH($H71,$K$2:M$2,FALSE)),0)</f>
        <v>0</v>
      </c>
      <c r="N71" s="100">
        <f>IFERROR(IF(MATCH($H71,$K$2:N$2,FALSE)+($J71/(Drivers!$G$12*Drivers!$Q$16*30)/3)&lt;COLUMNS($K$2:N$2),0,MATCH($H71,$K$2:N$2,FALSE)),0)</f>
        <v>0</v>
      </c>
      <c r="O71" s="100">
        <f>IFERROR(IF(MATCH($H71,$K$2:O$2,FALSE)+($J71/(Drivers!$G$12*Drivers!$Q$16*30)/3)&lt;COLUMNS($K$2:O$2),0,MATCH($H71,$K$2:O$2,FALSE)),0)</f>
        <v>0</v>
      </c>
      <c r="P71" s="100">
        <f>IFERROR(IF(MATCH($H71,$K$2:P$2,FALSE)+($J71/(Drivers!$G$12*Drivers!$Q$16*30)/3)&lt;COLUMNS($K$2:P$2),0,MATCH($H71,$K$2:P$2,FALSE)),0)</f>
        <v>0</v>
      </c>
      <c r="Q71" s="100">
        <f>IFERROR(IF(MATCH($H71,$K$2:Q$2,FALSE)+($J71/(Drivers!$G$12*Drivers!$Q$16*30)/3)&lt;COLUMNS($K$2:Q$2),0,MATCH($H71,$K$2:Q$2,FALSE)),0)</f>
        <v>0</v>
      </c>
      <c r="R71" s="100">
        <f>IFERROR(IF(MATCH($H71,$K$2:R$2,FALSE)+($J71/(Drivers!$G$12*Drivers!$Q$16*30)/3)&lt;COLUMNS($K$2:R$2),0,MATCH($H71,$K$2:R$2,FALSE)),0)</f>
        <v>0</v>
      </c>
      <c r="S71" s="100">
        <f>IFERROR(IF(MATCH($H71,$K$2:S$2,FALSE)+($J71/(Drivers!$G$12*Drivers!$Q$16*30)/3)&lt;COLUMNS($K$2:S$2),0,MATCH($H71,$K$2:S$2,FALSE)),0)</f>
        <v>0</v>
      </c>
      <c r="T71" s="100">
        <f>IFERROR(IF(MATCH($H71,$K$2:T$2,FALSE)+($J71/(Drivers!$G$12*Drivers!$Q$16*30)/3)&lt;COLUMNS($K$2:T$2),0,MATCH($H71,$K$2:T$2,FALSE)),0)</f>
        <v>0</v>
      </c>
      <c r="U71" s="100">
        <f>IFERROR(IF(MATCH($H71,$K$2:U$2,FALSE)+($J71/(Drivers!$G$12*Drivers!$Q$16*30)/3)&lt;COLUMNS($K$2:U$2),0,MATCH($H71,$K$2:U$2,FALSE)),0)</f>
        <v>0</v>
      </c>
      <c r="V71" s="100">
        <f>IFERROR(IF(MATCH($H71,$K$2:V$2,FALSE)+($J71/(Drivers!$G$12*Drivers!$Q$16*30)/3)&lt;COLUMNS($K$2:V$2),0,MATCH($H71,$K$2:V$2,FALSE)),0)</f>
        <v>0</v>
      </c>
      <c r="W71" s="100">
        <f>IFERROR(IF(MATCH($H71,$K$2:W$2,FALSE)+($J71/(Drivers!$G$12*Drivers!$Q$16*30)/3)&lt;COLUMNS($K$2:W$2),0,MATCH($H71,$K$2:W$2,FALSE)),0)</f>
        <v>0</v>
      </c>
      <c r="X71" s="100">
        <f>IFERROR(IF(MATCH($H71,$K$2:X$2,FALSE)+($J71/(Drivers!$G$12*Drivers!$Q$16*30)/3)&lt;COLUMNS($K$2:X$2),0,MATCH($H71,$K$2:X$2,FALSE)),0)</f>
        <v>0</v>
      </c>
      <c r="Y71" s="100">
        <f>IFERROR(IF(MATCH($H71,$K$2:Y$2,FALSE)+($J71/(Drivers!$G$12*Drivers!$Q$16*30)/3)&lt;COLUMNS($K$2:Y$2),0,MATCH($H71,$K$2:Y$2,FALSE)),0)</f>
        <v>0</v>
      </c>
      <c r="Z71" s="100">
        <f>IFERROR(IF(MATCH($H71,$K$2:Z$2,FALSE)+($J71/(Drivers!$G$12*Drivers!$Q$16*30)/3)&lt;COLUMNS($K$2:Z$2),0,MATCH($H71,$K$2:Z$2,FALSE)),0)</f>
        <v>0</v>
      </c>
      <c r="AA71" s="100">
        <f>IFERROR(IF(MATCH($H71,$K$2:AA$2,FALSE)+($J71/(Drivers!$G$12*Drivers!$Q$16*30)/3)&lt;COLUMNS($K$2:AA$2),0,MATCH($H71,$K$2:AA$2,FALSE)),0)</f>
        <v>0</v>
      </c>
      <c r="AB71" s="100">
        <f>IFERROR(IF(MATCH($H71,$K$2:AB$2,FALSE)+($J71/(Drivers!$G$12*Drivers!$Q$16*30)/3)&lt;COLUMNS($K$2:AB$2),0,MATCH($H71,$K$2:AB$2,FALSE)),0)</f>
        <v>0</v>
      </c>
      <c r="AC71" s="100">
        <f>IFERROR(IF(MATCH($H71,$K$2:AC$2,FALSE)+($J71/(Drivers!$G$12*Drivers!$Q$16*30)/3)&lt;COLUMNS($K$2:AC$2),0,MATCH($H71,$K$2:AC$2,FALSE)),0)</f>
        <v>0</v>
      </c>
      <c r="AD71" s="100">
        <f>IFERROR(IF(MATCH($H71,$K$2:AD$2,FALSE)+($J71/(Drivers!$G$12*Drivers!$Q$16*30)/3)&lt;COLUMNS($K$2:AD$2),0,MATCH($H71,$K$2:AD$2,FALSE)),0)</f>
        <v>0</v>
      </c>
      <c r="AE71" s="100">
        <f>IFERROR(IF(MATCH($H71,$K$2:AE$2,FALSE)+($J71/(Drivers!$G$12*Drivers!$Q$16*30)/3)&lt;COLUMNS($K$2:AE$2),0,MATCH($H71,$K$2:AE$2,FALSE)),0)</f>
        <v>0</v>
      </c>
      <c r="AF71" s="100">
        <f>IFERROR(IF(MATCH($H71,$K$2:AF$2,FALSE)+($J71/(Drivers!$G$12*Drivers!$Q$16*30)/3)&lt;COLUMNS($K$2:AF$2),0,MATCH($H71,$K$2:AF$2,FALSE)),0)</f>
        <v>0</v>
      </c>
      <c r="AG71" s="100">
        <f>IFERROR(IF(MATCH($H71,$K$2:AG$2,FALSE)+($J71/(Drivers!$G$12*Drivers!$Q$16*30)/3)&lt;COLUMNS($K$2:AG$2),0,MATCH($H71,$K$2:AG$2,FALSE)),0)</f>
        <v>0</v>
      </c>
      <c r="AH71" s="100">
        <f>IFERROR(IF(MATCH($H71,$K$2:AH$2,FALSE)+($J71/(Drivers!$G$12*Drivers!$Q$16*30)/3)&lt;COLUMNS($K$2:AH$2),0,MATCH($H71,$K$2:AH$2,FALSE)),0)</f>
        <v>0</v>
      </c>
      <c r="AI71" s="100">
        <f>IFERROR(IF(MATCH($H71,$K$2:AI$2,FALSE)+($J71/(Drivers!$G$12*Drivers!$Q$16*30)/3)&lt;COLUMNS($K$2:AI$2),0,MATCH($H71,$K$2:AI$2,FALSE)),0)</f>
        <v>0</v>
      </c>
      <c r="AJ71" s="100">
        <f>IFERROR(IF(MATCH($H71,$K$2:AJ$2,FALSE)+($J71/(Drivers!$G$12*Drivers!$Q$16*30)/3)&lt;COLUMNS($K$2:AJ$2),0,MATCH($H71,$K$2:AJ$2,FALSE)),0)</f>
        <v>0</v>
      </c>
      <c r="AK71" s="100">
        <f>IFERROR(IF(MATCH($H71,$K$2:AK$2,FALSE)+($J71/(Drivers!$G$12*Drivers!$Q$16*30)/3)&lt;COLUMNS($K$2:AK$2),0,MATCH($H71,$K$2:AK$2,FALSE)),0)</f>
        <v>0</v>
      </c>
      <c r="AL71" s="100">
        <f>IFERROR(IF(MATCH($H71,$K$2:AL$2,FALSE)+($J71/(Drivers!$G$12*Drivers!$Q$16*30)/3)&lt;COLUMNS($K$2:AL$2),0,MATCH($H71,$K$2:AL$2,FALSE)),0)</f>
        <v>0</v>
      </c>
      <c r="AM71" s="100">
        <f>IFERROR(IF(MATCH($H71,$K$2:AM$2,FALSE)+($J71/(Drivers!$G$12*Drivers!$Q$16*30)/3)&lt;COLUMNS($K$2:AM$2),0,MATCH($H71,$K$2:AM$2,FALSE)),0)</f>
        <v>0</v>
      </c>
      <c r="AN71" s="100">
        <f>IFERROR(IF(MATCH($H71,$K$2:AN$2,FALSE)+($J71/(Drivers!$G$12*Drivers!$Q$16*30)/3)&lt;COLUMNS($K$2:AN$2),0,MATCH($H71,$K$2:AN$2,FALSE)),0)</f>
        <v>0</v>
      </c>
      <c r="AO71" s="100">
        <f>IFERROR(IF(MATCH($H71,$K$2:AO$2,FALSE)+($J71/(Drivers!$G$12*Drivers!$Q$16*30)/3)&lt;COLUMNS($K$2:AO$2),0,MATCH($H71,$K$2:AO$2,FALSE)),0)</f>
        <v>0</v>
      </c>
      <c r="AP71" s="100">
        <f>IFERROR(IF(MATCH($H71,$K$2:AP$2,FALSE)+($J71/(Drivers!$G$12*Drivers!$Q$16*30)/3)&lt;COLUMNS($K$2:AP$2),0,MATCH($H71,$K$2:AP$2,FALSE)),0)</f>
        <v>0</v>
      </c>
      <c r="AQ71" s="100">
        <f>IFERROR(IF(MATCH($H71,$K$2:AQ$2,FALSE)+($J71/(Drivers!$G$12*Drivers!$Q$16*30)/3)&lt;COLUMNS($K$2:AQ$2),0,MATCH($H71,$K$2:AQ$2,FALSE)),0)</f>
        <v>0</v>
      </c>
      <c r="AR71" s="100">
        <f>IFERROR(IF(MATCH($H71,$K$2:AR$2,FALSE)+($J71/(Drivers!$G$12*Drivers!$Q$16*30)/3)&lt;COLUMNS($K$2:AR$2),0,MATCH($H71,$K$2:AR$2,FALSE)),0)</f>
        <v>0</v>
      </c>
      <c r="AS71" s="100">
        <f>IFERROR(IF(MATCH($H71,$K$2:AS$2,FALSE)+($J71/(Drivers!$G$12*Drivers!$Q$16*30)/3)&lt;COLUMNS($K$2:AS$2),0,MATCH($H71,$K$2:AS$2,FALSE)),0)</f>
        <v>0</v>
      </c>
      <c r="AT71" s="100">
        <f>IFERROR(IF(MATCH($H71,$K$2:AT$2,FALSE)+($J71/(Drivers!$G$12*Drivers!$Q$16*30)/3)&lt;COLUMNS($K$2:AT$2),0,MATCH($H71,$K$2:AT$2,FALSE)),0)</f>
        <v>0</v>
      </c>
      <c r="AU71" s="100">
        <f>IFERROR(IF(MATCH($H71,$K$2:AU$2,FALSE)+($J71/(Drivers!$G$12*Drivers!$Q$16*30)/3)&lt;COLUMNS($K$2:AU$2),0,MATCH($H71,$K$2:AU$2,FALSE)),0)</f>
        <v>0</v>
      </c>
      <c r="AV71" s="100">
        <f>IFERROR(IF(MATCH($H71,$K$2:AV$2,FALSE)+($J71/(Drivers!$G$12*Drivers!$Q$16*30)/3)&lt;COLUMNS($K$2:AV$2),0,MATCH($H71,$K$2:AV$2,FALSE)),0)</f>
        <v>0</v>
      </c>
      <c r="AW71" s="100">
        <f>IFERROR(IF(MATCH($H71,$K$2:AW$2,FALSE)+($J71/(Drivers!$G$12*Drivers!$Q$16*30)/3)&lt;COLUMNS($K$2:AW$2),0,MATCH($H71,$K$2:AW$2,FALSE)),0)</f>
        <v>0</v>
      </c>
      <c r="AX71" s="100">
        <f>IFERROR(IF(MATCH($H71,$K$2:AX$2,FALSE)+($J71/(Drivers!$G$12*Drivers!$Q$16*30)/3)&lt;COLUMNS($K$2:AX$2),0,MATCH($H71,$K$2:AX$2,FALSE)),0)</f>
        <v>0</v>
      </c>
      <c r="AY71" s="100">
        <f>IFERROR(IF(MATCH($H71,$K$2:AY$2,FALSE)+($J71/(Drivers!$G$12*Drivers!$Q$16*30)/3)&lt;COLUMNS($K$2:AY$2),0,MATCH($H71,$K$2:AY$2,FALSE)),0)</f>
        <v>0</v>
      </c>
      <c r="AZ71" s="100">
        <f>IFERROR(IF(MATCH($H71,$K$2:AZ$2,FALSE)+($J71/(Drivers!$G$12*Drivers!$Q$16*30)/3)&lt;COLUMNS($K$2:AZ$2),0,MATCH($H71,$K$2:AZ$2,FALSE)),0)</f>
        <v>0</v>
      </c>
      <c r="BA71" s="100">
        <f>IFERROR(IF(MATCH($H71,$K$2:BA$2,FALSE)+($J71/(Drivers!$G$12*Drivers!$Q$16*30)/3)&lt;COLUMNS($K$2:BA$2),0,MATCH($H71,$K$2:BA$2,FALSE)),0)</f>
        <v>0</v>
      </c>
      <c r="BB71" s="100">
        <f>IFERROR(IF(MATCH($H71,$K$2:BB$2,FALSE)+($J71/(Drivers!$G$12*Drivers!$Q$16*30)/3)&lt;COLUMNS($K$2:BB$2),0,MATCH($H71,$K$2:BB$2,FALSE)),0)</f>
        <v>0</v>
      </c>
      <c r="BC71" s="100">
        <f>IFERROR(IF(MATCH($H71,$K$2:BC$2,FALSE)+($J71/(Drivers!$G$12*Drivers!$Q$16*30)/3)&lt;COLUMNS($K$2:BC$2),0,MATCH($H71,$K$2:BC$2,FALSE)),0)</f>
        <v>0</v>
      </c>
      <c r="BD71" s="100">
        <f>IFERROR(IF(MATCH($H71,$K$2:BD$2,FALSE)+($J71/(Drivers!$G$12*Drivers!$Q$16*30)/3)&lt;COLUMNS($K$2:BD$2),0,MATCH($H71,$K$2:BD$2,FALSE)),0)</f>
        <v>0</v>
      </c>
      <c r="BE71" s="100">
        <f>IFERROR(IF(MATCH($H71,$K$2:BE$2,FALSE)+($J71/(Drivers!$G$12*Drivers!$Q$16*30)/3)&lt;COLUMNS($K$2:BE$2),0,MATCH($H71,$K$2:BE$2,FALSE)),0)</f>
        <v>0</v>
      </c>
      <c r="BF71" s="100">
        <f>IFERROR(IF(MATCH($H71,$K$2:BF$2,FALSE)+($J71/(Drivers!$G$12*Drivers!$Q$16*30)/3)&lt;COLUMNS($K$2:BF$2),0,MATCH($H71,$K$2:BF$2,FALSE)),0)</f>
        <v>0</v>
      </c>
    </row>
    <row r="72" spans="5:58" outlineLevel="1">
      <c r="E72" s="90"/>
      <c r="F72" s="90"/>
      <c r="G72" s="90" t="s">
        <v>152</v>
      </c>
      <c r="H72" s="90" t="str">
        <f>Drivers!$D$486&amp;" "&amp;Drivers!$E$486</f>
        <v>Q1 2020</v>
      </c>
      <c r="I72" s="110">
        <f>I$28</f>
        <v>0</v>
      </c>
      <c r="J72" s="103">
        <f>Drivers!$G$486</f>
        <v>0</v>
      </c>
      <c r="K72" s="100">
        <f>IFERROR(IF(MATCH($H72,$K$2:K$2,FALSE)+($J72/(Drivers!$G$12*Drivers!$Q$16*30*2)/3)&lt;COLUMNS($K$2:K$2),0,MATCH($H72,$K$2:K$2,FALSE)),0)</f>
        <v>1</v>
      </c>
      <c r="L72" s="100">
        <f>IFERROR(IF(MATCH($H72,$K$2:L$2,FALSE)+($J72/(Drivers!$G$12*Drivers!$Q$16*30*2)/3)&lt;COLUMNS($K$2:L$2),0,MATCH($H72,$K$2:L$2,FALSE)),0)</f>
        <v>0</v>
      </c>
      <c r="M72" s="100">
        <f>IFERROR(IF(MATCH($H72,$K$2:M$2,FALSE)+($J72/(Drivers!$G$12*Drivers!$Q$16*30*2)/3)&lt;COLUMNS($K$2:M$2),0,MATCH($H72,$K$2:M$2,FALSE)),0)</f>
        <v>0</v>
      </c>
      <c r="N72" s="100">
        <f>IFERROR(IF(MATCH($H72,$K$2:N$2,FALSE)+($J72/(Drivers!$G$12*Drivers!$Q$16*30*2)/3)&lt;COLUMNS($K$2:N$2),0,MATCH($H72,$K$2:N$2,FALSE)),0)</f>
        <v>0</v>
      </c>
      <c r="O72" s="100">
        <f>IFERROR(IF(MATCH($H72,$K$2:O$2,FALSE)+($J72/(Drivers!$G$12*Drivers!$Q$16*30*2)/3)&lt;COLUMNS($K$2:O$2),0,MATCH($H72,$K$2:O$2,FALSE)),0)</f>
        <v>0</v>
      </c>
      <c r="P72" s="100">
        <f>IFERROR(IF(MATCH($H72,$K$2:P$2,FALSE)+($J72/(Drivers!$G$12*Drivers!$Q$16*30*2)/3)&lt;COLUMNS($K$2:P$2),0,MATCH($H72,$K$2:P$2,FALSE)),0)</f>
        <v>0</v>
      </c>
      <c r="Q72" s="100">
        <f>IFERROR(IF(MATCH($H72,$K$2:Q$2,FALSE)+($J72/(Drivers!$G$12*Drivers!$Q$16*30*2)/3)&lt;COLUMNS($K$2:Q$2),0,MATCH($H72,$K$2:Q$2,FALSE)),0)</f>
        <v>0</v>
      </c>
      <c r="R72" s="100">
        <f>IFERROR(IF(MATCH($H72,$K$2:R$2,FALSE)+($J72/(Drivers!$G$12*Drivers!$Q$16*30*2)/3)&lt;COLUMNS($K$2:R$2),0,MATCH($H72,$K$2:R$2,FALSE)),0)</f>
        <v>0</v>
      </c>
      <c r="S72" s="100">
        <f>IFERROR(IF(MATCH($H72,$K$2:S$2,FALSE)+($J72/(Drivers!$G$12*Drivers!$Q$16*30*2)/3)&lt;COLUMNS($K$2:S$2),0,MATCH($H72,$K$2:S$2,FALSE)),0)</f>
        <v>0</v>
      </c>
      <c r="T72" s="100">
        <f>IFERROR(IF(MATCH($H72,$K$2:T$2,FALSE)+($J72/(Drivers!$G$12*Drivers!$Q$16*30*2)/3)&lt;COLUMNS($K$2:T$2),0,MATCH($H72,$K$2:T$2,FALSE)),0)</f>
        <v>0</v>
      </c>
      <c r="U72" s="100">
        <f>IFERROR(IF(MATCH($H72,$K$2:U$2,FALSE)+($J72/(Drivers!$G$12*Drivers!$Q$16*30*2)/3)&lt;COLUMNS($K$2:U$2),0,MATCH($H72,$K$2:U$2,FALSE)),0)</f>
        <v>0</v>
      </c>
      <c r="V72" s="100">
        <f>IFERROR(IF(MATCH($H72,$K$2:V$2,FALSE)+($J72/(Drivers!$G$12*Drivers!$Q$16*30*2)/3)&lt;COLUMNS($K$2:V$2),0,MATCH($H72,$K$2:V$2,FALSE)),0)</f>
        <v>0</v>
      </c>
      <c r="W72" s="100">
        <f>IFERROR(IF(MATCH($H72,$K$2:W$2,FALSE)+($J72/(Drivers!$G$12*Drivers!$Q$16*30*2)/3)&lt;COLUMNS($K$2:W$2),0,MATCH($H72,$K$2:W$2,FALSE)),0)</f>
        <v>0</v>
      </c>
      <c r="X72" s="100">
        <f>IFERROR(IF(MATCH($H72,$K$2:X$2,FALSE)+($J72/(Drivers!$G$12*Drivers!$Q$16*30*2)/3)&lt;COLUMNS($K$2:X$2),0,MATCH($H72,$K$2:X$2,FALSE)),0)</f>
        <v>0</v>
      </c>
      <c r="Y72" s="100">
        <f>IFERROR(IF(MATCH($H72,$K$2:Y$2,FALSE)+($J72/(Drivers!$G$12*Drivers!$Q$16*30*2)/3)&lt;COLUMNS($K$2:Y$2),0,MATCH($H72,$K$2:Y$2,FALSE)),0)</f>
        <v>0</v>
      </c>
      <c r="Z72" s="100">
        <f>IFERROR(IF(MATCH($H72,$K$2:Z$2,FALSE)+($J72/(Drivers!$G$12*Drivers!$Q$16*30*2)/3)&lt;COLUMNS($K$2:Z$2),0,MATCH($H72,$K$2:Z$2,FALSE)),0)</f>
        <v>0</v>
      </c>
      <c r="AA72" s="100">
        <f>IFERROR(IF(MATCH($H72,$K$2:AA$2,FALSE)+($J72/(Drivers!$G$12*Drivers!$Q$16*30*2)/3)&lt;COLUMNS($K$2:AA$2),0,MATCH($H72,$K$2:AA$2,FALSE)),0)</f>
        <v>0</v>
      </c>
      <c r="AB72" s="100">
        <f>IFERROR(IF(MATCH($H72,$K$2:AB$2,FALSE)+($J72/(Drivers!$G$12*Drivers!$Q$16*30*2)/3)&lt;COLUMNS($K$2:AB$2),0,MATCH($H72,$K$2:AB$2,FALSE)),0)</f>
        <v>0</v>
      </c>
      <c r="AC72" s="100">
        <f>IFERROR(IF(MATCH($H72,$K$2:AC$2,FALSE)+($J72/(Drivers!$G$12*Drivers!$Q$16*30*2)/3)&lt;COLUMNS($K$2:AC$2),0,MATCH($H72,$K$2:AC$2,FALSE)),0)</f>
        <v>0</v>
      </c>
      <c r="AD72" s="100">
        <f>IFERROR(IF(MATCH($H72,$K$2:AD$2,FALSE)+($J72/(Drivers!$G$12*Drivers!$Q$16*30*2)/3)&lt;COLUMNS($K$2:AD$2),0,MATCH($H72,$K$2:AD$2,FALSE)),0)</f>
        <v>0</v>
      </c>
      <c r="AE72" s="100">
        <f>IFERROR(IF(MATCH($H72,$K$2:AE$2,FALSE)+($J72/(Drivers!$G$12*Drivers!$Q$16*30*2)/3)&lt;COLUMNS($K$2:AE$2),0,MATCH($H72,$K$2:AE$2,FALSE)),0)</f>
        <v>0</v>
      </c>
      <c r="AF72" s="100">
        <f>IFERROR(IF(MATCH($H72,$K$2:AF$2,FALSE)+($J72/(Drivers!$G$12*Drivers!$Q$16*30*2)/3)&lt;COLUMNS($K$2:AF$2),0,MATCH($H72,$K$2:AF$2,FALSE)),0)</f>
        <v>0</v>
      </c>
      <c r="AG72" s="100">
        <f>IFERROR(IF(MATCH($H72,$K$2:AG$2,FALSE)+($J72/(Drivers!$G$12*Drivers!$Q$16*30*2)/3)&lt;COLUMNS($K$2:AG$2),0,MATCH($H72,$K$2:AG$2,FALSE)),0)</f>
        <v>0</v>
      </c>
      <c r="AH72" s="100">
        <f>IFERROR(IF(MATCH($H72,$K$2:AH$2,FALSE)+($J72/(Drivers!$G$12*Drivers!$Q$16*30*2)/3)&lt;COLUMNS($K$2:AH$2),0,MATCH($H72,$K$2:AH$2,FALSE)),0)</f>
        <v>0</v>
      </c>
      <c r="AI72" s="100">
        <f>IFERROR(IF(MATCH($H72,$K$2:AI$2,FALSE)+($J72/(Drivers!$G$12*Drivers!$Q$16*30*2)/3)&lt;COLUMNS($K$2:AI$2),0,MATCH($H72,$K$2:AI$2,FALSE)),0)</f>
        <v>0</v>
      </c>
      <c r="AJ72" s="100">
        <f>IFERROR(IF(MATCH($H72,$K$2:AJ$2,FALSE)+($J72/(Drivers!$G$12*Drivers!$Q$16*30*2)/3)&lt;COLUMNS($K$2:AJ$2),0,MATCH($H72,$K$2:AJ$2,FALSE)),0)</f>
        <v>0</v>
      </c>
      <c r="AK72" s="100">
        <f>IFERROR(IF(MATCH($H72,$K$2:AK$2,FALSE)+($J72/(Drivers!$G$12*Drivers!$Q$16*30*2)/3)&lt;COLUMNS($K$2:AK$2),0,MATCH($H72,$K$2:AK$2,FALSE)),0)</f>
        <v>0</v>
      </c>
      <c r="AL72" s="100">
        <f>IFERROR(IF(MATCH($H72,$K$2:AL$2,FALSE)+($J72/(Drivers!$G$12*Drivers!$Q$16*30*2)/3)&lt;COLUMNS($K$2:AL$2),0,MATCH($H72,$K$2:AL$2,FALSE)),0)</f>
        <v>0</v>
      </c>
      <c r="AM72" s="100">
        <f>IFERROR(IF(MATCH($H72,$K$2:AM$2,FALSE)+($J72/(Drivers!$G$12*Drivers!$Q$16*30*2)/3)&lt;COLUMNS($K$2:AM$2),0,MATCH($H72,$K$2:AM$2,FALSE)),0)</f>
        <v>0</v>
      </c>
      <c r="AN72" s="100">
        <f>IFERROR(IF(MATCH($H72,$K$2:AN$2,FALSE)+($J72/(Drivers!$G$12*Drivers!$Q$16*30*2)/3)&lt;COLUMNS($K$2:AN$2),0,MATCH($H72,$K$2:AN$2,FALSE)),0)</f>
        <v>0</v>
      </c>
      <c r="AO72" s="100">
        <f>IFERROR(IF(MATCH($H72,$K$2:AO$2,FALSE)+($J72/(Drivers!$G$12*Drivers!$Q$16*30*2)/3)&lt;COLUMNS($K$2:AO$2),0,MATCH($H72,$K$2:AO$2,FALSE)),0)</f>
        <v>0</v>
      </c>
      <c r="AP72" s="100">
        <f>IFERROR(IF(MATCH($H72,$K$2:AP$2,FALSE)+($J72/(Drivers!$G$12*Drivers!$Q$16*30*2)/3)&lt;COLUMNS($K$2:AP$2),0,MATCH($H72,$K$2:AP$2,FALSE)),0)</f>
        <v>0</v>
      </c>
      <c r="AQ72" s="100">
        <f>IFERROR(IF(MATCH($H72,$K$2:AQ$2,FALSE)+($J72/(Drivers!$G$12*Drivers!$Q$16*30*2)/3)&lt;COLUMNS($K$2:AQ$2),0,MATCH($H72,$K$2:AQ$2,FALSE)),0)</f>
        <v>0</v>
      </c>
      <c r="AR72" s="100">
        <f>IFERROR(IF(MATCH($H72,$K$2:AR$2,FALSE)+($J72/(Drivers!$G$12*Drivers!$Q$16*30*2)/3)&lt;COLUMNS($K$2:AR$2),0,MATCH($H72,$K$2:AR$2,FALSE)),0)</f>
        <v>0</v>
      </c>
      <c r="AS72" s="100">
        <f>IFERROR(IF(MATCH($H72,$K$2:AS$2,FALSE)+($J72/(Drivers!$G$12*Drivers!$Q$16*30*2)/3)&lt;COLUMNS($K$2:AS$2),0,MATCH($H72,$K$2:AS$2,FALSE)),0)</f>
        <v>0</v>
      </c>
      <c r="AT72" s="100">
        <f>IFERROR(IF(MATCH($H72,$K$2:AT$2,FALSE)+($J72/(Drivers!$G$12*Drivers!$Q$16*30*2)/3)&lt;COLUMNS($K$2:AT$2),0,MATCH($H72,$K$2:AT$2,FALSE)),0)</f>
        <v>0</v>
      </c>
      <c r="AU72" s="100">
        <f>IFERROR(IF(MATCH($H72,$K$2:AU$2,FALSE)+($J72/(Drivers!$G$12*Drivers!$Q$16*30*2)/3)&lt;COLUMNS($K$2:AU$2),0,MATCH($H72,$K$2:AU$2,FALSE)),0)</f>
        <v>0</v>
      </c>
      <c r="AV72" s="100">
        <f>IFERROR(IF(MATCH($H72,$K$2:AV$2,FALSE)+($J72/(Drivers!$G$12*Drivers!$Q$16*30*2)/3)&lt;COLUMNS($K$2:AV$2),0,MATCH($H72,$K$2:AV$2,FALSE)),0)</f>
        <v>0</v>
      </c>
      <c r="AW72" s="100">
        <f>IFERROR(IF(MATCH($H72,$K$2:AW$2,FALSE)+($J72/(Drivers!$G$12*Drivers!$Q$16*30*2)/3)&lt;COLUMNS($K$2:AW$2),0,MATCH($H72,$K$2:AW$2,FALSE)),0)</f>
        <v>0</v>
      </c>
      <c r="AX72" s="100">
        <f>IFERROR(IF(MATCH($H72,$K$2:AX$2,FALSE)+($J72/(Drivers!$G$12*Drivers!$Q$16*30*2)/3)&lt;COLUMNS($K$2:AX$2),0,MATCH($H72,$K$2:AX$2,FALSE)),0)</f>
        <v>0</v>
      </c>
      <c r="AY72" s="100">
        <f>IFERROR(IF(MATCH($H72,$K$2:AY$2,FALSE)+($J72/(Drivers!$G$12*Drivers!$Q$16*30*2)/3)&lt;COLUMNS($K$2:AY$2),0,MATCH($H72,$K$2:AY$2,FALSE)),0)</f>
        <v>0</v>
      </c>
      <c r="AZ72" s="100">
        <f>IFERROR(IF(MATCH($H72,$K$2:AZ$2,FALSE)+($J72/(Drivers!$G$12*Drivers!$Q$16*30*2)/3)&lt;COLUMNS($K$2:AZ$2),0,MATCH($H72,$K$2:AZ$2,FALSE)),0)</f>
        <v>0</v>
      </c>
      <c r="BA72" s="100">
        <f>IFERROR(IF(MATCH($H72,$K$2:BA$2,FALSE)+($J72/(Drivers!$G$12*Drivers!$Q$16*30*2)/3)&lt;COLUMNS($K$2:BA$2),0,MATCH($H72,$K$2:BA$2,FALSE)),0)</f>
        <v>0</v>
      </c>
      <c r="BB72" s="100">
        <f>IFERROR(IF(MATCH($H72,$K$2:BB$2,FALSE)+($J72/(Drivers!$G$12*Drivers!$Q$16*30*2)/3)&lt;COLUMNS($K$2:BB$2),0,MATCH($H72,$K$2:BB$2,FALSE)),0)</f>
        <v>0</v>
      </c>
      <c r="BC72" s="100">
        <f>IFERROR(IF(MATCH($H72,$K$2:BC$2,FALSE)+($J72/(Drivers!$G$12*Drivers!$Q$16*30*2)/3)&lt;COLUMNS($K$2:BC$2),0,MATCH($H72,$K$2:BC$2,FALSE)),0)</f>
        <v>0</v>
      </c>
      <c r="BD72" s="100">
        <f>IFERROR(IF(MATCH($H72,$K$2:BD$2,FALSE)+($J72/(Drivers!$G$12*Drivers!$Q$16*30*2)/3)&lt;COLUMNS($K$2:BD$2),0,MATCH($H72,$K$2:BD$2,FALSE)),0)</f>
        <v>0</v>
      </c>
      <c r="BE72" s="100">
        <f>IFERROR(IF(MATCH($H72,$K$2:BE$2,FALSE)+($J72/(Drivers!$G$12*Drivers!$Q$16*30*2)/3)&lt;COLUMNS($K$2:BE$2),0,MATCH($H72,$K$2:BE$2,FALSE)),0)</f>
        <v>0</v>
      </c>
      <c r="BF72" s="100">
        <f>IFERROR(IF(MATCH($H72,$K$2:BF$2,FALSE)+($J72/(Drivers!$G$12*Drivers!$Q$16*30*2)/3)&lt;COLUMNS($K$2:BF$2),0,MATCH($H72,$K$2:BF$2,FALSE)),0)</f>
        <v>0</v>
      </c>
    </row>
    <row r="73" spans="5:58" outlineLevel="1">
      <c r="E73" s="90"/>
      <c r="F73" s="90" t="s">
        <v>206</v>
      </c>
      <c r="G73" s="90"/>
      <c r="H73" s="90" t="str">
        <f>Drivers!D489&amp;" "&amp;Drivers!E489</f>
        <v>Q1 2020</v>
      </c>
      <c r="I73" s="110">
        <f>$I$17</f>
        <v>0</v>
      </c>
      <c r="J73" s="103"/>
      <c r="K73" s="100">
        <f>IFERROR(MATCH($H73,$K$2:K$2,FALSE),0)</f>
        <v>1</v>
      </c>
      <c r="L73" s="100">
        <f>IFERROR(MATCH($H73,$K$2:L$2,FALSE),0)</f>
        <v>1</v>
      </c>
      <c r="M73" s="100">
        <f>IFERROR(MATCH($H73,$K$2:M$2,FALSE),0)</f>
        <v>1</v>
      </c>
      <c r="N73" s="100">
        <f>IFERROR(MATCH($H73,$K$2:N$2,FALSE),0)</f>
        <v>1</v>
      </c>
      <c r="O73" s="100">
        <f>IFERROR(MATCH($H73,$K$2:O$2,FALSE),0)</f>
        <v>1</v>
      </c>
      <c r="P73" s="100">
        <f>IFERROR(MATCH($H73,$K$2:P$2,FALSE),0)</f>
        <v>1</v>
      </c>
      <c r="Q73" s="100">
        <f>IFERROR(MATCH($H73,$K$2:Q$2,FALSE),0)</f>
        <v>1</v>
      </c>
      <c r="R73" s="100">
        <f>IFERROR(MATCH($H73,$K$2:R$2,FALSE),0)</f>
        <v>1</v>
      </c>
      <c r="S73" s="100">
        <f>IFERROR(MATCH($H73,$K$2:S$2,FALSE),0)</f>
        <v>1</v>
      </c>
      <c r="T73" s="100">
        <f>IFERROR(MATCH($H73,$K$2:T$2,FALSE),0)</f>
        <v>1</v>
      </c>
      <c r="U73" s="100">
        <f>IFERROR(MATCH($H73,$K$2:U$2,FALSE),0)</f>
        <v>1</v>
      </c>
      <c r="V73" s="100">
        <f>IFERROR(MATCH($H73,$K$2:V$2,FALSE),0)</f>
        <v>1</v>
      </c>
      <c r="W73" s="100">
        <f>IFERROR(MATCH($H73,$K$2:W$2,FALSE),0)</f>
        <v>1</v>
      </c>
      <c r="X73" s="100">
        <f>IFERROR(MATCH($H73,$K$2:X$2,FALSE),0)</f>
        <v>1</v>
      </c>
      <c r="Y73" s="100">
        <f>IFERROR(MATCH($H73,$K$2:Y$2,FALSE),0)</f>
        <v>1</v>
      </c>
      <c r="Z73" s="100">
        <f>IFERROR(MATCH($H73,$K$2:Z$2,FALSE),0)</f>
        <v>1</v>
      </c>
      <c r="AA73" s="100">
        <f>IFERROR(MATCH($H73,$K$2:AA$2,FALSE),0)</f>
        <v>1</v>
      </c>
      <c r="AB73" s="100">
        <f>IFERROR(MATCH($H73,$K$2:AB$2,FALSE),0)</f>
        <v>1</v>
      </c>
      <c r="AC73" s="100">
        <f>IFERROR(MATCH($H73,$K$2:AC$2,FALSE),0)</f>
        <v>1</v>
      </c>
      <c r="AD73" s="100">
        <f>IFERROR(MATCH($H73,$K$2:AD$2,FALSE),0)</f>
        <v>1</v>
      </c>
      <c r="AE73" s="100">
        <f>IFERROR(MATCH($H73,$K$2:AE$2,FALSE),0)</f>
        <v>1</v>
      </c>
      <c r="AF73" s="100">
        <f>IFERROR(MATCH($H73,$K$2:AF$2,FALSE),0)</f>
        <v>1</v>
      </c>
      <c r="AG73" s="100">
        <f>IFERROR(MATCH($H73,$K$2:AG$2,FALSE),0)</f>
        <v>1</v>
      </c>
      <c r="AH73" s="100">
        <f>IFERROR(MATCH($H73,$K$2:AH$2,FALSE),0)</f>
        <v>1</v>
      </c>
      <c r="AI73" s="100">
        <f>IFERROR(MATCH($H73,$K$2:AI$2,FALSE),0)</f>
        <v>1</v>
      </c>
      <c r="AJ73" s="100">
        <f>IFERROR(MATCH($H73,$K$2:AJ$2,FALSE),0)</f>
        <v>1</v>
      </c>
      <c r="AK73" s="100">
        <f>IFERROR(MATCH($H73,$K$2:AK$2,FALSE),0)</f>
        <v>1</v>
      </c>
      <c r="AL73" s="100">
        <f>IFERROR(MATCH($H73,$K$2:AL$2,FALSE),0)</f>
        <v>1</v>
      </c>
      <c r="AM73" s="100">
        <f>IFERROR(MATCH($H73,$K$2:AM$2,FALSE),0)</f>
        <v>1</v>
      </c>
      <c r="AN73" s="100">
        <f>IFERROR(MATCH($H73,$K$2:AN$2,FALSE),0)</f>
        <v>1</v>
      </c>
      <c r="AO73" s="100">
        <f>IFERROR(MATCH($H73,$K$2:AO$2,FALSE),0)</f>
        <v>1</v>
      </c>
      <c r="AP73" s="100">
        <f>IFERROR(MATCH($H73,$K$2:AP$2,FALSE),0)</f>
        <v>1</v>
      </c>
      <c r="AQ73" s="100">
        <f>IFERROR(MATCH($H73,$K$2:AQ$2,FALSE),0)</f>
        <v>1</v>
      </c>
      <c r="AR73" s="100">
        <f>IFERROR(MATCH($H73,$K$2:AR$2,FALSE),0)</f>
        <v>1</v>
      </c>
      <c r="AS73" s="100">
        <f>IFERROR(MATCH($H73,$K$2:AS$2,FALSE),0)</f>
        <v>1</v>
      </c>
      <c r="AT73" s="100">
        <f>IFERROR(MATCH($H73,$K$2:AT$2,FALSE),0)</f>
        <v>1</v>
      </c>
      <c r="AU73" s="100">
        <f>IFERROR(MATCH($H73,$K$2:AU$2,FALSE),0)</f>
        <v>1</v>
      </c>
      <c r="AV73" s="100">
        <f>IFERROR(MATCH($H73,$K$2:AV$2,FALSE),0)</f>
        <v>1</v>
      </c>
      <c r="AW73" s="100">
        <f>IFERROR(MATCH($H73,$K$2:AW$2,FALSE),0)</f>
        <v>1</v>
      </c>
      <c r="AX73" s="100">
        <f>IFERROR(MATCH($H73,$K$2:AX$2,FALSE),0)</f>
        <v>1</v>
      </c>
      <c r="AY73" s="100">
        <f>IFERROR(MATCH($H73,$K$2:AY$2,FALSE),0)</f>
        <v>1</v>
      </c>
      <c r="AZ73" s="100">
        <f>IFERROR(MATCH($H73,$K$2:AZ$2,FALSE),0)</f>
        <v>1</v>
      </c>
      <c r="BA73" s="100">
        <f>IFERROR(MATCH($H73,$K$2:BA$2,FALSE),0)</f>
        <v>1</v>
      </c>
      <c r="BB73" s="100">
        <f>IFERROR(MATCH($H73,$K$2:BB$2,FALSE),0)</f>
        <v>1</v>
      </c>
      <c r="BC73" s="100">
        <f>IFERROR(MATCH($H73,$K$2:BC$2,FALSE),0)</f>
        <v>1</v>
      </c>
      <c r="BD73" s="100">
        <f>IFERROR(MATCH($H73,$K$2:BD$2,FALSE),0)</f>
        <v>1</v>
      </c>
      <c r="BE73" s="100">
        <f>IFERROR(MATCH($H73,$K$2:BE$2,FALSE),0)</f>
        <v>1</v>
      </c>
      <c r="BF73" s="100">
        <f>IFERROR(MATCH($H73,$K$2:BF$2,FALSE),0)</f>
        <v>1</v>
      </c>
    </row>
    <row r="74" spans="5:58" outlineLevel="1">
      <c r="E74" s="90"/>
      <c r="F74" s="90" t="s">
        <v>153</v>
      </c>
      <c r="G74" s="90" t="s">
        <v>151</v>
      </c>
      <c r="H74" s="90" t="str">
        <f>Drivers!$D$491&amp;" "&amp;Drivers!$E$491</f>
        <v>Q1 2020</v>
      </c>
      <c r="I74" s="110">
        <f>I$30</f>
        <v>0</v>
      </c>
      <c r="J74" s="103"/>
      <c r="K74" s="100">
        <f>IFERROR(MATCH($H74,$K$2:K$2,FALSE),0)</f>
        <v>1</v>
      </c>
      <c r="L74" s="100">
        <f>IFERROR(MATCH($H74,$K$2:L$2,FALSE),0)</f>
        <v>1</v>
      </c>
      <c r="M74" s="100">
        <f>IFERROR(MATCH($H74,$K$2:M$2,FALSE),0)</f>
        <v>1</v>
      </c>
      <c r="N74" s="100">
        <f>IFERROR(MATCH($H74,$K$2:N$2,FALSE),0)</f>
        <v>1</v>
      </c>
      <c r="O74" s="100">
        <f>IFERROR(MATCH($H74,$K$2:O$2,FALSE),0)</f>
        <v>1</v>
      </c>
      <c r="P74" s="100">
        <f>IFERROR(MATCH($H74,$K$2:P$2,FALSE),0)</f>
        <v>1</v>
      </c>
      <c r="Q74" s="100">
        <f>IFERROR(MATCH($H74,$K$2:Q$2,FALSE),0)</f>
        <v>1</v>
      </c>
      <c r="R74" s="100">
        <f>IFERROR(MATCH($H74,$K$2:R$2,FALSE),0)</f>
        <v>1</v>
      </c>
      <c r="S74" s="100">
        <f>IFERROR(MATCH($H74,$K$2:S$2,FALSE),0)</f>
        <v>1</v>
      </c>
      <c r="T74" s="100">
        <f>IFERROR(MATCH($H74,$K$2:T$2,FALSE),0)</f>
        <v>1</v>
      </c>
      <c r="U74" s="100">
        <f>IFERROR(MATCH($H74,$K$2:U$2,FALSE),0)</f>
        <v>1</v>
      </c>
      <c r="V74" s="100">
        <f>IFERROR(MATCH($H74,$K$2:V$2,FALSE),0)</f>
        <v>1</v>
      </c>
      <c r="W74" s="100">
        <f>IFERROR(MATCH($H74,$K$2:W$2,FALSE),0)</f>
        <v>1</v>
      </c>
      <c r="X74" s="100">
        <f>IFERROR(MATCH($H74,$K$2:X$2,FALSE),0)</f>
        <v>1</v>
      </c>
      <c r="Y74" s="100">
        <f>IFERROR(MATCH($H74,$K$2:Y$2,FALSE),0)</f>
        <v>1</v>
      </c>
      <c r="Z74" s="100">
        <f>IFERROR(MATCH($H74,$K$2:Z$2,FALSE),0)</f>
        <v>1</v>
      </c>
      <c r="AA74" s="100">
        <f>IFERROR(MATCH($H74,$K$2:AA$2,FALSE),0)</f>
        <v>1</v>
      </c>
      <c r="AB74" s="100">
        <f>IFERROR(MATCH($H74,$K$2:AB$2,FALSE),0)</f>
        <v>1</v>
      </c>
      <c r="AC74" s="100">
        <f>IFERROR(MATCH($H74,$K$2:AC$2,FALSE),0)</f>
        <v>1</v>
      </c>
      <c r="AD74" s="100">
        <f>IFERROR(MATCH($H74,$K$2:AD$2,FALSE),0)</f>
        <v>1</v>
      </c>
      <c r="AE74" s="100">
        <f>IFERROR(MATCH($H74,$K$2:AE$2,FALSE),0)</f>
        <v>1</v>
      </c>
      <c r="AF74" s="100">
        <f>IFERROR(MATCH($H74,$K$2:AF$2,FALSE),0)</f>
        <v>1</v>
      </c>
      <c r="AG74" s="100">
        <f>IFERROR(MATCH($H74,$K$2:AG$2,FALSE),0)</f>
        <v>1</v>
      </c>
      <c r="AH74" s="100">
        <f>IFERROR(MATCH($H74,$K$2:AH$2,FALSE),0)</f>
        <v>1</v>
      </c>
      <c r="AI74" s="100">
        <f>IFERROR(MATCH($H74,$K$2:AI$2,FALSE),0)</f>
        <v>1</v>
      </c>
      <c r="AJ74" s="100">
        <f>IFERROR(MATCH($H74,$K$2:AJ$2,FALSE),0)</f>
        <v>1</v>
      </c>
      <c r="AK74" s="100">
        <f>IFERROR(MATCH($H74,$K$2:AK$2,FALSE),0)</f>
        <v>1</v>
      </c>
      <c r="AL74" s="100">
        <f>IFERROR(MATCH($H74,$K$2:AL$2,FALSE),0)</f>
        <v>1</v>
      </c>
      <c r="AM74" s="100">
        <f>IFERROR(MATCH($H74,$K$2:AM$2,FALSE),0)</f>
        <v>1</v>
      </c>
      <c r="AN74" s="100">
        <f>IFERROR(MATCH($H74,$K$2:AN$2,FALSE),0)</f>
        <v>1</v>
      </c>
      <c r="AO74" s="100">
        <f>IFERROR(MATCH($H74,$K$2:AO$2,FALSE),0)</f>
        <v>1</v>
      </c>
      <c r="AP74" s="100">
        <f>IFERROR(MATCH($H74,$K$2:AP$2,FALSE),0)</f>
        <v>1</v>
      </c>
      <c r="AQ74" s="100">
        <f>IFERROR(MATCH($H74,$K$2:AQ$2,FALSE),0)</f>
        <v>1</v>
      </c>
      <c r="AR74" s="100">
        <f>IFERROR(MATCH($H74,$K$2:AR$2,FALSE),0)</f>
        <v>1</v>
      </c>
      <c r="AS74" s="100">
        <f>IFERROR(MATCH($H74,$K$2:AS$2,FALSE),0)</f>
        <v>1</v>
      </c>
      <c r="AT74" s="100">
        <f>IFERROR(MATCH($H74,$K$2:AT$2,FALSE),0)</f>
        <v>1</v>
      </c>
      <c r="AU74" s="100">
        <f>IFERROR(MATCH($H74,$K$2:AU$2,FALSE),0)</f>
        <v>1</v>
      </c>
      <c r="AV74" s="100">
        <f>IFERROR(MATCH($H74,$K$2:AV$2,FALSE),0)</f>
        <v>1</v>
      </c>
      <c r="AW74" s="100">
        <f>IFERROR(MATCH($H74,$K$2:AW$2,FALSE),0)</f>
        <v>1</v>
      </c>
      <c r="AX74" s="100">
        <f>IFERROR(MATCH($H74,$K$2:AX$2,FALSE),0)</f>
        <v>1</v>
      </c>
      <c r="AY74" s="100">
        <f>IFERROR(MATCH($H74,$K$2:AY$2,FALSE),0)</f>
        <v>1</v>
      </c>
      <c r="AZ74" s="100">
        <f>IFERROR(MATCH($H74,$K$2:AZ$2,FALSE),0)</f>
        <v>1</v>
      </c>
      <c r="BA74" s="100">
        <f>IFERROR(MATCH($H74,$K$2:BA$2,FALSE),0)</f>
        <v>1</v>
      </c>
      <c r="BB74" s="100">
        <f>IFERROR(MATCH($H74,$K$2:BB$2,FALSE),0)</f>
        <v>1</v>
      </c>
      <c r="BC74" s="100">
        <f>IFERROR(MATCH($H74,$K$2:BC$2,FALSE),0)</f>
        <v>1</v>
      </c>
      <c r="BD74" s="100">
        <f>IFERROR(MATCH($H74,$K$2:BD$2,FALSE),0)</f>
        <v>1</v>
      </c>
      <c r="BE74" s="100">
        <f>IFERROR(MATCH($H74,$K$2:BE$2,FALSE),0)</f>
        <v>1</v>
      </c>
      <c r="BF74" s="100">
        <f>IFERROR(MATCH($H74,$K$2:BF$2,FALSE),0)</f>
        <v>1</v>
      </c>
    </row>
    <row r="75" spans="5:58" outlineLevel="1">
      <c r="E75" s="90"/>
      <c r="F75" s="90"/>
      <c r="G75" s="90" t="s">
        <v>152</v>
      </c>
      <c r="H75" s="90" t="str">
        <f>Drivers!$D$492&amp;" "&amp;Drivers!$E$492</f>
        <v>Q1 2020</v>
      </c>
      <c r="I75" s="110">
        <f>I$31</f>
        <v>0</v>
      </c>
      <c r="J75" s="103"/>
      <c r="K75" s="100">
        <f>IFERROR(MATCH($H75,$K$2:K$2,FALSE),0)</f>
        <v>1</v>
      </c>
      <c r="L75" s="100">
        <f>IFERROR(MATCH($H75,$K$2:L$2,FALSE),0)</f>
        <v>1</v>
      </c>
      <c r="M75" s="100">
        <f>IFERROR(MATCH($H75,$K$2:M$2,FALSE),0)</f>
        <v>1</v>
      </c>
      <c r="N75" s="100">
        <f>IFERROR(MATCH($H75,$K$2:N$2,FALSE),0)</f>
        <v>1</v>
      </c>
      <c r="O75" s="100">
        <f>IFERROR(MATCH($H75,$K$2:O$2,FALSE),0)</f>
        <v>1</v>
      </c>
      <c r="P75" s="100">
        <f>IFERROR(MATCH($H75,$K$2:P$2,FALSE),0)</f>
        <v>1</v>
      </c>
      <c r="Q75" s="100">
        <f>IFERROR(MATCH($H75,$K$2:Q$2,FALSE),0)</f>
        <v>1</v>
      </c>
      <c r="R75" s="100">
        <f>IFERROR(MATCH($H75,$K$2:R$2,FALSE),0)</f>
        <v>1</v>
      </c>
      <c r="S75" s="100">
        <f>IFERROR(MATCH($H75,$K$2:S$2,FALSE),0)</f>
        <v>1</v>
      </c>
      <c r="T75" s="100">
        <f>IFERROR(MATCH($H75,$K$2:T$2,FALSE),0)</f>
        <v>1</v>
      </c>
      <c r="U75" s="100">
        <f>IFERROR(MATCH($H75,$K$2:U$2,FALSE),0)</f>
        <v>1</v>
      </c>
      <c r="V75" s="100">
        <f>IFERROR(MATCH($H75,$K$2:V$2,FALSE),0)</f>
        <v>1</v>
      </c>
      <c r="W75" s="100">
        <f>IFERROR(MATCH($H75,$K$2:W$2,FALSE),0)</f>
        <v>1</v>
      </c>
      <c r="X75" s="100">
        <f>IFERROR(MATCH($H75,$K$2:X$2,FALSE),0)</f>
        <v>1</v>
      </c>
      <c r="Y75" s="100">
        <f>IFERROR(MATCH($H75,$K$2:Y$2,FALSE),0)</f>
        <v>1</v>
      </c>
      <c r="Z75" s="100">
        <f>IFERROR(MATCH($H75,$K$2:Z$2,FALSE),0)</f>
        <v>1</v>
      </c>
      <c r="AA75" s="100">
        <f>IFERROR(MATCH($H75,$K$2:AA$2,FALSE),0)</f>
        <v>1</v>
      </c>
      <c r="AB75" s="100">
        <f>IFERROR(MATCH($H75,$K$2:AB$2,FALSE),0)</f>
        <v>1</v>
      </c>
      <c r="AC75" s="100">
        <f>IFERROR(MATCH($H75,$K$2:AC$2,FALSE),0)</f>
        <v>1</v>
      </c>
      <c r="AD75" s="100">
        <f>IFERROR(MATCH($H75,$K$2:AD$2,FALSE),0)</f>
        <v>1</v>
      </c>
      <c r="AE75" s="100">
        <f>IFERROR(MATCH($H75,$K$2:AE$2,FALSE),0)</f>
        <v>1</v>
      </c>
      <c r="AF75" s="100">
        <f>IFERROR(MATCH($H75,$K$2:AF$2,FALSE),0)</f>
        <v>1</v>
      </c>
      <c r="AG75" s="100">
        <f>IFERROR(MATCH($H75,$K$2:AG$2,FALSE),0)</f>
        <v>1</v>
      </c>
      <c r="AH75" s="100">
        <f>IFERROR(MATCH($H75,$K$2:AH$2,FALSE),0)</f>
        <v>1</v>
      </c>
      <c r="AI75" s="100">
        <f>IFERROR(MATCH($H75,$K$2:AI$2,FALSE),0)</f>
        <v>1</v>
      </c>
      <c r="AJ75" s="100">
        <f>IFERROR(MATCH($H75,$K$2:AJ$2,FALSE),0)</f>
        <v>1</v>
      </c>
      <c r="AK75" s="100">
        <f>IFERROR(MATCH($H75,$K$2:AK$2,FALSE),0)</f>
        <v>1</v>
      </c>
      <c r="AL75" s="100">
        <f>IFERROR(MATCH($H75,$K$2:AL$2,FALSE),0)</f>
        <v>1</v>
      </c>
      <c r="AM75" s="100">
        <f>IFERROR(MATCH($H75,$K$2:AM$2,FALSE),0)</f>
        <v>1</v>
      </c>
      <c r="AN75" s="100">
        <f>IFERROR(MATCH($H75,$K$2:AN$2,FALSE),0)</f>
        <v>1</v>
      </c>
      <c r="AO75" s="100">
        <f>IFERROR(MATCH($H75,$K$2:AO$2,FALSE),0)</f>
        <v>1</v>
      </c>
      <c r="AP75" s="100">
        <f>IFERROR(MATCH($H75,$K$2:AP$2,FALSE),0)</f>
        <v>1</v>
      </c>
      <c r="AQ75" s="100">
        <f>IFERROR(MATCH($H75,$K$2:AQ$2,FALSE),0)</f>
        <v>1</v>
      </c>
      <c r="AR75" s="100">
        <f>IFERROR(MATCH($H75,$K$2:AR$2,FALSE),0)</f>
        <v>1</v>
      </c>
      <c r="AS75" s="100">
        <f>IFERROR(MATCH($H75,$K$2:AS$2,FALSE),0)</f>
        <v>1</v>
      </c>
      <c r="AT75" s="100">
        <f>IFERROR(MATCH($H75,$K$2:AT$2,FALSE),0)</f>
        <v>1</v>
      </c>
      <c r="AU75" s="100">
        <f>IFERROR(MATCH($H75,$K$2:AU$2,FALSE),0)</f>
        <v>1</v>
      </c>
      <c r="AV75" s="100">
        <f>IFERROR(MATCH($H75,$K$2:AV$2,FALSE),0)</f>
        <v>1</v>
      </c>
      <c r="AW75" s="100">
        <f>IFERROR(MATCH($H75,$K$2:AW$2,FALSE),0)</f>
        <v>1</v>
      </c>
      <c r="AX75" s="100">
        <f>IFERROR(MATCH($H75,$K$2:AX$2,FALSE),0)</f>
        <v>1</v>
      </c>
      <c r="AY75" s="100">
        <f>IFERROR(MATCH($H75,$K$2:AY$2,FALSE),0)</f>
        <v>1</v>
      </c>
      <c r="AZ75" s="100">
        <f>IFERROR(MATCH($H75,$K$2:AZ$2,FALSE),0)</f>
        <v>1</v>
      </c>
      <c r="BA75" s="100">
        <f>IFERROR(MATCH($H75,$K$2:BA$2,FALSE),0)</f>
        <v>1</v>
      </c>
      <c r="BB75" s="100">
        <f>IFERROR(MATCH($H75,$K$2:BB$2,FALSE),0)</f>
        <v>1</v>
      </c>
      <c r="BC75" s="100">
        <f>IFERROR(MATCH($H75,$K$2:BC$2,FALSE),0)</f>
        <v>1</v>
      </c>
      <c r="BD75" s="100">
        <f>IFERROR(MATCH($H75,$K$2:BD$2,FALSE),0)</f>
        <v>1</v>
      </c>
      <c r="BE75" s="100">
        <f>IFERROR(MATCH($H75,$K$2:BE$2,FALSE),0)</f>
        <v>1</v>
      </c>
      <c r="BF75" s="100">
        <f>IFERROR(MATCH($H75,$K$2:BF$2,FALSE),0)</f>
        <v>1</v>
      </c>
    </row>
    <row r="76" spans="5:58">
      <c r="I76" s="109"/>
    </row>
  </sheetData>
  <conditionalFormatting sqref="K5:BF5">
    <cfRule type="cellIs" dxfId="44" priority="113" operator="greaterThan">
      <formula>0</formula>
    </cfRule>
  </conditionalFormatting>
  <conditionalFormatting sqref="K7:BF7">
    <cfRule type="cellIs" dxfId="43" priority="104" operator="greaterThan">
      <formula>0</formula>
    </cfRule>
  </conditionalFormatting>
  <conditionalFormatting sqref="K24:BF24">
    <cfRule type="cellIs" dxfId="42" priority="88" operator="greaterThan">
      <formula>0</formula>
    </cfRule>
  </conditionalFormatting>
  <conditionalFormatting sqref="K16:BF16">
    <cfRule type="cellIs" dxfId="41" priority="94" operator="greaterThan">
      <formula>0</formula>
    </cfRule>
  </conditionalFormatting>
  <conditionalFormatting sqref="K18:BF18">
    <cfRule type="cellIs" dxfId="40" priority="93" operator="greaterThan">
      <formula>0</formula>
    </cfRule>
  </conditionalFormatting>
  <conditionalFormatting sqref="K13:BF13">
    <cfRule type="cellIs" dxfId="39" priority="97" operator="greaterThan">
      <formula>0</formula>
    </cfRule>
  </conditionalFormatting>
  <conditionalFormatting sqref="K9:BF9">
    <cfRule type="cellIs" dxfId="38" priority="101" operator="greaterThan">
      <formula>0</formula>
    </cfRule>
  </conditionalFormatting>
  <conditionalFormatting sqref="K25:BF25">
    <cfRule type="cellIs" dxfId="37" priority="87" operator="greaterThan">
      <formula>0</formula>
    </cfRule>
  </conditionalFormatting>
  <conditionalFormatting sqref="K15:BF15">
    <cfRule type="cellIs" dxfId="36" priority="95" operator="greaterThan">
      <formula>0</formula>
    </cfRule>
  </conditionalFormatting>
  <conditionalFormatting sqref="K19:BF19">
    <cfRule type="cellIs" dxfId="35" priority="91" operator="greaterThan">
      <formula>0</formula>
    </cfRule>
  </conditionalFormatting>
  <conditionalFormatting sqref="K21:BF21">
    <cfRule type="cellIs" dxfId="34" priority="90" operator="greaterThan">
      <formula>0</formula>
    </cfRule>
  </conditionalFormatting>
  <conditionalFormatting sqref="K22:BF23">
    <cfRule type="cellIs" dxfId="33" priority="89" operator="greaterThan">
      <formula>0</formula>
    </cfRule>
  </conditionalFormatting>
  <conditionalFormatting sqref="K30:BF30">
    <cfRule type="cellIs" dxfId="32" priority="84" operator="greaterThan">
      <formula>0</formula>
    </cfRule>
  </conditionalFormatting>
  <conditionalFormatting sqref="K31:BF31">
    <cfRule type="cellIs" dxfId="31" priority="83" operator="greaterThan">
      <formula>0</formula>
    </cfRule>
  </conditionalFormatting>
  <conditionalFormatting sqref="K27:BF27">
    <cfRule type="cellIs" dxfId="30" priority="86" operator="greaterThan">
      <formula>0</formula>
    </cfRule>
  </conditionalFormatting>
  <conditionalFormatting sqref="K28:BF29">
    <cfRule type="cellIs" dxfId="29" priority="85" operator="greaterThan">
      <formula>0</formula>
    </cfRule>
  </conditionalFormatting>
  <conditionalFormatting sqref="K46:BF46">
    <cfRule type="cellIs" dxfId="28" priority="57" operator="greaterThan">
      <formula>0</formula>
    </cfRule>
  </conditionalFormatting>
  <conditionalFormatting sqref="K38:BF39">
    <cfRule type="cellIs" dxfId="27" priority="62" operator="greaterThan">
      <formula>0</formula>
    </cfRule>
  </conditionalFormatting>
  <conditionalFormatting sqref="K40:BF40">
    <cfRule type="cellIs" dxfId="26" priority="61" operator="greaterThan">
      <formula>0</formula>
    </cfRule>
  </conditionalFormatting>
  <conditionalFormatting sqref="K35:BF35">
    <cfRule type="cellIs" dxfId="25" priority="64" operator="greaterThan">
      <formula>0</formula>
    </cfRule>
  </conditionalFormatting>
  <conditionalFormatting sqref="K47:BF47">
    <cfRule type="cellIs" dxfId="24" priority="56" operator="greaterThan">
      <formula>0</formula>
    </cfRule>
  </conditionalFormatting>
  <conditionalFormatting sqref="K37:BF37">
    <cfRule type="cellIs" dxfId="23" priority="63" operator="greaterThan">
      <formula>0</formula>
    </cfRule>
  </conditionalFormatting>
  <conditionalFormatting sqref="K41:BF41">
    <cfRule type="cellIs" dxfId="22" priority="60" operator="greaterThan">
      <formula>0</formula>
    </cfRule>
  </conditionalFormatting>
  <conditionalFormatting sqref="K43:BF43">
    <cfRule type="cellIs" dxfId="21" priority="59" operator="greaterThan">
      <formula>0</formula>
    </cfRule>
  </conditionalFormatting>
  <conditionalFormatting sqref="K44:BF45">
    <cfRule type="cellIs" dxfId="20" priority="58" operator="greaterThan">
      <formula>0</formula>
    </cfRule>
  </conditionalFormatting>
  <conditionalFormatting sqref="K52:BF52">
    <cfRule type="cellIs" dxfId="19" priority="53" operator="greaterThan">
      <formula>0</formula>
    </cfRule>
  </conditionalFormatting>
  <conditionalFormatting sqref="K53:BF53">
    <cfRule type="cellIs" dxfId="18" priority="52" operator="greaterThan">
      <formula>0</formula>
    </cfRule>
  </conditionalFormatting>
  <conditionalFormatting sqref="K49:BF49">
    <cfRule type="cellIs" dxfId="17" priority="55" operator="greaterThan">
      <formula>0</formula>
    </cfRule>
  </conditionalFormatting>
  <conditionalFormatting sqref="K50:BF51">
    <cfRule type="cellIs" dxfId="16" priority="54" operator="greaterThan">
      <formula>0</formula>
    </cfRule>
  </conditionalFormatting>
  <conditionalFormatting sqref="K68:BF68">
    <cfRule type="cellIs" dxfId="15" priority="27" operator="greaterThan">
      <formula>0</formula>
    </cfRule>
  </conditionalFormatting>
  <conditionalFormatting sqref="K60:BF60">
    <cfRule type="cellIs" dxfId="14" priority="32" operator="greaterThan">
      <formula>0</formula>
    </cfRule>
  </conditionalFormatting>
  <conditionalFormatting sqref="K62:BF62">
    <cfRule type="cellIs" dxfId="13" priority="31" operator="greaterThan">
      <formula>0</formula>
    </cfRule>
  </conditionalFormatting>
  <conditionalFormatting sqref="K69:BF69">
    <cfRule type="cellIs" dxfId="12" priority="26" operator="greaterThan">
      <formula>0</formula>
    </cfRule>
  </conditionalFormatting>
  <conditionalFormatting sqref="K59:BF59">
    <cfRule type="cellIs" dxfId="11" priority="33" operator="greaterThan">
      <formula>0</formula>
    </cfRule>
  </conditionalFormatting>
  <conditionalFormatting sqref="K63:BF63">
    <cfRule type="cellIs" dxfId="10" priority="30" operator="greaterThan">
      <formula>0</formula>
    </cfRule>
  </conditionalFormatting>
  <conditionalFormatting sqref="K65:BF65">
    <cfRule type="cellIs" dxfId="9" priority="29" operator="greaterThan">
      <formula>0</formula>
    </cfRule>
  </conditionalFormatting>
  <conditionalFormatting sqref="K66:BF67">
    <cfRule type="cellIs" dxfId="8" priority="28" operator="greaterThan">
      <formula>0</formula>
    </cfRule>
  </conditionalFormatting>
  <conditionalFormatting sqref="K74:BF74">
    <cfRule type="cellIs" dxfId="7" priority="23" operator="greaterThan">
      <formula>0</formula>
    </cfRule>
  </conditionalFormatting>
  <conditionalFormatting sqref="K75:BF75">
    <cfRule type="cellIs" dxfId="6" priority="22" operator="greaterThan">
      <formula>0</formula>
    </cfRule>
  </conditionalFormatting>
  <conditionalFormatting sqref="K71:BF71">
    <cfRule type="cellIs" dxfId="5" priority="25" operator="greaterThan">
      <formula>0</formula>
    </cfRule>
  </conditionalFormatting>
  <conditionalFormatting sqref="K72:BF73">
    <cfRule type="cellIs" dxfId="4" priority="24" operator="greaterThan">
      <formula>0</formula>
    </cfRule>
  </conditionalFormatting>
  <conditionalFormatting sqref="K57:BF57">
    <cfRule type="cellIs" dxfId="3" priority="7" operator="greaterThan">
      <formula>0</formula>
    </cfRule>
  </conditionalFormatting>
  <conditionalFormatting sqref="K17:BF17">
    <cfRule type="cellIs" dxfId="2" priority="4" operator="greaterThan">
      <formula>0</formula>
    </cfRule>
  </conditionalFormatting>
  <conditionalFormatting sqref="K61:BF61">
    <cfRule type="cellIs" dxfId="1" priority="1" operator="greaterThan">
      <formula>0</formula>
    </cfRule>
  </conditionalFormatting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G62"/>
  <sheetViews>
    <sheetView showGridLines="0" zoomScale="252" zoomScaleNormal="252" workbookViewId="0">
      <selection activeCell="B13" sqref="B13"/>
    </sheetView>
  </sheetViews>
  <sheetFormatPr baseColWidth="10" defaultColWidth="8.83203125" defaultRowHeight="15"/>
  <cols>
    <col min="1" max="1" width="2.1640625" customWidth="1"/>
    <col min="2" max="2" width="66.5" customWidth="1"/>
    <col min="3" max="3" width="20.1640625" bestFit="1" customWidth="1"/>
    <col min="4" max="4" width="10.6640625" customWidth="1"/>
    <col min="5" max="7" width="9.5" bestFit="1" customWidth="1"/>
  </cols>
  <sheetData>
    <row r="2" spans="2:7" ht="5" customHeight="1"/>
    <row r="3" spans="2:7">
      <c r="C3" s="9" t="s">
        <v>156</v>
      </c>
      <c r="D3" s="9" t="s">
        <v>140</v>
      </c>
      <c r="E3" s="111" t="s">
        <v>159</v>
      </c>
      <c r="F3" s="112" t="s">
        <v>158</v>
      </c>
      <c r="G3" s="113" t="s">
        <v>157</v>
      </c>
    </row>
    <row r="4" spans="2:7">
      <c r="C4" s="116" t="s">
        <v>131</v>
      </c>
      <c r="D4" s="133">
        <f>Drivers!T24</f>
        <v>0.3</v>
      </c>
      <c r="E4" s="17">
        <f>Drivers!G433</f>
        <v>-4.10418468150145</v>
      </c>
      <c r="F4" s="17">
        <f>Drivers!G278</f>
        <v>-4.10418468150145</v>
      </c>
      <c r="G4" s="17">
        <f>Drivers!G123</f>
        <v>-4.10418468150145</v>
      </c>
    </row>
    <row r="5" spans="2:7">
      <c r="C5" s="117" t="s">
        <v>7</v>
      </c>
      <c r="D5" s="133">
        <f>Drivers!T25</f>
        <v>0.4</v>
      </c>
      <c r="E5" s="17">
        <f>Drivers!G479</f>
        <v>-4.10418468150145</v>
      </c>
      <c r="F5" s="17">
        <f>Drivers!G324</f>
        <v>-4.10418468150145</v>
      </c>
      <c r="G5" s="17">
        <f>Drivers!G169</f>
        <v>-4.10418468150145</v>
      </c>
    </row>
    <row r="6" spans="2:7" ht="16" thickBot="1">
      <c r="C6" s="118" t="s">
        <v>136</v>
      </c>
      <c r="D6" s="133">
        <f>Drivers!T26</f>
        <v>0.3</v>
      </c>
      <c r="E6" s="17">
        <f>Drivers!G525</f>
        <v>-4.10418468150145</v>
      </c>
      <c r="F6" s="17">
        <f>Drivers!G370</f>
        <v>-4.10418468150145</v>
      </c>
      <c r="G6" s="17">
        <f>Drivers!G215</f>
        <v>-4.10418468150145</v>
      </c>
    </row>
    <row r="7" spans="2:7" ht="16" thickBot="1">
      <c r="C7" s="114" t="s">
        <v>160</v>
      </c>
      <c r="D7" s="115"/>
      <c r="E7" s="115">
        <f>SUMPRODUCT(E4:E6,$D$4:$D$6)</f>
        <v>-4.10418468150145</v>
      </c>
      <c r="F7" s="115">
        <f t="shared" ref="F7:G7" si="0">SUMPRODUCT(F4:F6,$D$4:$D$6)</f>
        <v>-4.10418468150145</v>
      </c>
      <c r="G7" s="115">
        <f t="shared" si="0"/>
        <v>-4.10418468150145</v>
      </c>
    </row>
    <row r="10" spans="2:7">
      <c r="B10" s="30" t="s">
        <v>176</v>
      </c>
      <c r="C10" s="30"/>
      <c r="D10" t="s">
        <v>1</v>
      </c>
      <c r="E10" s="111" t="s">
        <v>159</v>
      </c>
      <c r="F10" s="112" t="s">
        <v>158</v>
      </c>
      <c r="G10" s="113" t="s">
        <v>157</v>
      </c>
    </row>
    <row r="11" spans="2:7">
      <c r="B11" s="120" t="s">
        <v>3</v>
      </c>
      <c r="C11" s="126"/>
      <c r="D11" s="19" t="s">
        <v>142</v>
      </c>
      <c r="E11" s="96">
        <f>Drivers!$H$7</f>
        <v>1600</v>
      </c>
      <c r="F11" s="96">
        <f>Drivers!$H$7</f>
        <v>1600</v>
      </c>
      <c r="G11" s="96">
        <f>Drivers!$H$7</f>
        <v>1600</v>
      </c>
    </row>
    <row r="12" spans="2:7">
      <c r="B12" s="120" t="s">
        <v>18</v>
      </c>
      <c r="C12" s="126"/>
      <c r="D12" s="19" t="s">
        <v>0</v>
      </c>
      <c r="E12" s="95">
        <f>Drivers!$H$8</f>
        <v>0.05</v>
      </c>
      <c r="F12" s="95">
        <f>Drivers!$H$8</f>
        <v>0.05</v>
      </c>
      <c r="G12" s="95">
        <f>Drivers!$H$8</f>
        <v>0.05</v>
      </c>
    </row>
    <row r="13" spans="2:7">
      <c r="B13" s="120" t="s">
        <v>29</v>
      </c>
      <c r="C13" s="127"/>
      <c r="D13" s="19" t="s">
        <v>22</v>
      </c>
      <c r="E13" s="96">
        <f>Drivers!$G$11*Drivers!$S$19</f>
        <v>2000</v>
      </c>
      <c r="F13" s="96">
        <f>Drivers!$G$11*Drivers!$Q$19</f>
        <v>2000</v>
      </c>
      <c r="G13" s="96">
        <f>Drivers!$G$11*Drivers!$O$19</f>
        <v>2000</v>
      </c>
    </row>
    <row r="14" spans="2:7">
      <c r="B14" s="120" t="s">
        <v>42</v>
      </c>
      <c r="C14" s="127"/>
      <c r="D14" s="20" t="s">
        <v>24</v>
      </c>
      <c r="E14" s="97">
        <f>Drivers!$G$12*Drivers!$S$16</f>
        <v>13</v>
      </c>
      <c r="F14" s="97">
        <f>Drivers!$G$12*Drivers!$Q$16</f>
        <v>13</v>
      </c>
      <c r="G14" s="97">
        <f>Drivers!$G$12*Drivers!$O$16</f>
        <v>13</v>
      </c>
    </row>
    <row r="15" spans="2:7">
      <c r="B15" s="120" t="s">
        <v>74</v>
      </c>
      <c r="C15" s="127"/>
      <c r="D15" s="21" t="s">
        <v>25</v>
      </c>
      <c r="E15" s="18">
        <f>Drivers!$G$13*Drivers!$S$17</f>
        <v>0</v>
      </c>
      <c r="F15" s="18">
        <f>Drivers!$G$13*Drivers!$Q$17</f>
        <v>0</v>
      </c>
      <c r="G15" s="18">
        <f>Drivers!$G$13*Drivers!$O$17</f>
        <v>0</v>
      </c>
    </row>
    <row r="16" spans="2:7">
      <c r="B16" s="120" t="s">
        <v>75</v>
      </c>
      <c r="C16" s="127"/>
      <c r="D16" s="21" t="s">
        <v>25</v>
      </c>
      <c r="E16" s="18">
        <f>Drivers!$G$15*Drivers!$S$17</f>
        <v>0</v>
      </c>
      <c r="F16" s="18">
        <f>Drivers!$G$15*Drivers!$Q$17</f>
        <v>0</v>
      </c>
      <c r="G16" s="18">
        <f>Drivers!$G$15*Drivers!$O$17</f>
        <v>0</v>
      </c>
    </row>
    <row r="17" spans="2:7">
      <c r="B17" s="120" t="s">
        <v>76</v>
      </c>
      <c r="C17" s="127"/>
      <c r="D17" s="21" t="s">
        <v>25</v>
      </c>
      <c r="E17" s="18">
        <f>Drivers!$G$16*Drivers!$S$17</f>
        <v>0</v>
      </c>
      <c r="F17" s="18">
        <f>Drivers!$G$16*Drivers!$Q$17</f>
        <v>0</v>
      </c>
      <c r="G17" s="18">
        <f>Drivers!$G$16*Drivers!$O$17</f>
        <v>0</v>
      </c>
    </row>
    <row r="18" spans="2:7">
      <c r="B18" s="120" t="s">
        <v>33</v>
      </c>
      <c r="C18" s="127"/>
      <c r="D18" s="21" t="s">
        <v>32</v>
      </c>
      <c r="E18" s="62">
        <f>Drivers!$G$17</f>
        <v>0</v>
      </c>
      <c r="F18" s="62">
        <f>Drivers!$G$17</f>
        <v>0</v>
      </c>
      <c r="G18" s="62">
        <f>Drivers!$G$17</f>
        <v>0</v>
      </c>
    </row>
    <row r="19" spans="2:7">
      <c r="B19" s="120" t="s">
        <v>58</v>
      </c>
      <c r="C19" s="127"/>
      <c r="D19" s="21" t="s">
        <v>46</v>
      </c>
      <c r="E19" s="62">
        <f>Drivers!$G$18</f>
        <v>0</v>
      </c>
      <c r="F19" s="62">
        <f>Drivers!$G$18</f>
        <v>0</v>
      </c>
      <c r="G19" s="62">
        <f>Drivers!$G$18</f>
        <v>0</v>
      </c>
    </row>
    <row r="20" spans="2:7">
      <c r="B20" s="121" t="s">
        <v>168</v>
      </c>
      <c r="C20" s="125"/>
    </row>
    <row r="21" spans="2:7">
      <c r="B21" s="120" t="s">
        <v>163</v>
      </c>
      <c r="C21" s="126"/>
      <c r="D21" s="21"/>
      <c r="E21" s="122">
        <f>Drivers!$S$14</f>
        <v>2020</v>
      </c>
      <c r="F21" s="122">
        <f>Drivers!$Q$14</f>
        <v>2020</v>
      </c>
      <c r="G21" s="122">
        <f>Drivers!$O$14</f>
        <v>2020</v>
      </c>
    </row>
    <row r="22" spans="2:7">
      <c r="B22" s="120" t="s">
        <v>77</v>
      </c>
      <c r="C22" s="127"/>
      <c r="D22" s="19"/>
      <c r="E22" s="123" t="str">
        <f>Drivers!$R$15&amp;" "&amp;Drivers!$S$15</f>
        <v>Q1 2020</v>
      </c>
      <c r="F22" s="123" t="str">
        <f>Drivers!$P$15&amp;" "&amp;Drivers!$Q$15</f>
        <v>Q1 2020</v>
      </c>
      <c r="G22" s="123" t="str">
        <f>Drivers!$N$15&amp;" "&amp;Drivers!$O$15</f>
        <v>Q1 2020</v>
      </c>
    </row>
    <row r="23" spans="2:7">
      <c r="B23" s="120" t="s">
        <v>165</v>
      </c>
      <c r="C23" s="127"/>
      <c r="D23" s="19" t="s">
        <v>69</v>
      </c>
      <c r="E23" s="124" t="s">
        <v>166</v>
      </c>
      <c r="F23" s="124" t="s">
        <v>166</v>
      </c>
      <c r="G23" s="124" t="s">
        <v>166</v>
      </c>
    </row>
    <row r="24" spans="2:7">
      <c r="B24" s="120" t="s">
        <v>164</v>
      </c>
      <c r="C24" s="127"/>
      <c r="D24" s="19" t="s">
        <v>69</v>
      </c>
      <c r="E24" s="122">
        <f>Drivers!$G$19</f>
        <v>2</v>
      </c>
      <c r="F24" s="122">
        <f>Drivers!$G$19</f>
        <v>2</v>
      </c>
      <c r="G24" s="122">
        <f>Drivers!$G$19</f>
        <v>2</v>
      </c>
    </row>
    <row r="25" spans="2:7">
      <c r="B25" s="120" t="s">
        <v>167</v>
      </c>
      <c r="C25" s="127"/>
      <c r="D25" s="19" t="s">
        <v>69</v>
      </c>
      <c r="E25" s="122">
        <f>Drivers!$G$20</f>
        <v>4</v>
      </c>
      <c r="F25" s="122">
        <f>Drivers!$G$20</f>
        <v>4</v>
      </c>
      <c r="G25" s="122">
        <f>Drivers!$G$20</f>
        <v>4</v>
      </c>
    </row>
    <row r="26" spans="2:7">
      <c r="B26" s="121" t="s">
        <v>169</v>
      </c>
      <c r="C26" s="125"/>
    </row>
    <row r="27" spans="2:7">
      <c r="B27" s="120" t="s">
        <v>37</v>
      </c>
      <c r="C27" s="127"/>
      <c r="D27" s="25"/>
      <c r="E27" s="25"/>
      <c r="F27" s="25"/>
      <c r="G27" s="25"/>
    </row>
    <row r="28" spans="2:7">
      <c r="B28" s="128" t="s">
        <v>171</v>
      </c>
      <c r="C28" s="129"/>
      <c r="D28" s="20" t="s">
        <v>49</v>
      </c>
      <c r="E28" s="18">
        <f>Drivers!$E$30</f>
        <v>1500</v>
      </c>
      <c r="F28" s="18">
        <f>Drivers!$E$30</f>
        <v>1500</v>
      </c>
      <c r="G28" s="18">
        <f>Drivers!$E$30</f>
        <v>1500</v>
      </c>
    </row>
    <row r="29" spans="2:7">
      <c r="B29" s="128" t="s">
        <v>170</v>
      </c>
      <c r="C29" s="129"/>
      <c r="D29" s="20" t="s">
        <v>46</v>
      </c>
      <c r="E29" s="62">
        <f>Drivers!$E$32</f>
        <v>0</v>
      </c>
      <c r="F29" s="62">
        <f>Drivers!$E$32</f>
        <v>0</v>
      </c>
      <c r="G29" s="62">
        <f>Drivers!$E$32</f>
        <v>0</v>
      </c>
    </row>
    <row r="30" spans="2:7">
      <c r="B30" s="128" t="s">
        <v>172</v>
      </c>
      <c r="C30" s="129"/>
      <c r="D30" s="20" t="s">
        <v>23</v>
      </c>
      <c r="E30" s="28">
        <f>Drivers!$E$33</f>
        <v>8.8000000000000007</v>
      </c>
      <c r="F30" s="28">
        <f>Drivers!$E$33</f>
        <v>8.8000000000000007</v>
      </c>
      <c r="G30" s="28">
        <f>Drivers!$E$33</f>
        <v>8.8000000000000007</v>
      </c>
    </row>
    <row r="31" spans="2:7">
      <c r="B31" s="128" t="s">
        <v>35</v>
      </c>
      <c r="C31" s="129"/>
      <c r="D31" s="20" t="s">
        <v>0</v>
      </c>
      <c r="E31" s="95">
        <f>Drivers!$E$34</f>
        <v>4.4999999999999998E-2</v>
      </c>
      <c r="F31" s="95">
        <f>Drivers!$E$34</f>
        <v>4.4999999999999998E-2</v>
      </c>
      <c r="G31" s="95">
        <f>Drivers!$E$34</f>
        <v>4.4999999999999998E-2</v>
      </c>
    </row>
    <row r="32" spans="2:7">
      <c r="B32" s="128" t="s">
        <v>36</v>
      </c>
      <c r="C32" s="129"/>
      <c r="D32" s="20" t="s">
        <v>0</v>
      </c>
      <c r="E32" s="119">
        <f>Drivers!$E$35</f>
        <v>0.8</v>
      </c>
      <c r="F32" s="119">
        <f>Drivers!$E$35</f>
        <v>0.8</v>
      </c>
      <c r="G32" s="119">
        <f>Drivers!$E$35</f>
        <v>0.8</v>
      </c>
    </row>
    <row r="33" spans="2:7">
      <c r="B33" s="128" t="s">
        <v>72</v>
      </c>
      <c r="C33" s="129"/>
      <c r="D33" s="20" t="s">
        <v>23</v>
      </c>
      <c r="E33" s="62">
        <f>Drivers!$E$36</f>
        <v>100</v>
      </c>
      <c r="F33" s="62">
        <f>Drivers!$E$36</f>
        <v>100</v>
      </c>
      <c r="G33" s="62">
        <f>Drivers!$E$36</f>
        <v>100</v>
      </c>
    </row>
    <row r="34" spans="2:7">
      <c r="B34" s="120" t="s">
        <v>38</v>
      </c>
      <c r="C34" s="127"/>
      <c r="D34" s="25"/>
      <c r="E34" s="25"/>
      <c r="F34" s="25"/>
      <c r="G34" s="25"/>
    </row>
    <row r="35" spans="2:7">
      <c r="B35" s="128" t="s">
        <v>39</v>
      </c>
      <c r="C35" s="129"/>
      <c r="D35" s="20" t="s">
        <v>23</v>
      </c>
      <c r="E35" s="62">
        <f>Drivers!$E$38</f>
        <v>37</v>
      </c>
      <c r="F35" s="62">
        <f>Drivers!$E$38</f>
        <v>37</v>
      </c>
      <c r="G35" s="62">
        <f>Drivers!$E$38</f>
        <v>37</v>
      </c>
    </row>
    <row r="36" spans="2:7">
      <c r="B36" s="128" t="s">
        <v>40</v>
      </c>
      <c r="C36" s="129"/>
      <c r="D36" s="20" t="s">
        <v>0</v>
      </c>
      <c r="E36" s="119">
        <f>Drivers!$E$39</f>
        <v>0.97</v>
      </c>
      <c r="F36" s="119">
        <f>Drivers!$E$39</f>
        <v>0.97</v>
      </c>
      <c r="G36" s="119">
        <f>Drivers!$E$39</f>
        <v>0.97</v>
      </c>
    </row>
    <row r="37" spans="2:7">
      <c r="B37" s="128" t="s">
        <v>41</v>
      </c>
      <c r="C37" s="129"/>
      <c r="D37" s="20" t="s">
        <v>0</v>
      </c>
      <c r="E37" s="119">
        <f>Drivers!$E$40</f>
        <v>0.9</v>
      </c>
      <c r="F37" s="119">
        <f>Drivers!$E$40</f>
        <v>0.9</v>
      </c>
      <c r="G37" s="119">
        <f>Drivers!$E$40</f>
        <v>0.9</v>
      </c>
    </row>
    <row r="38" spans="2:7">
      <c r="B38" s="121" t="s">
        <v>173</v>
      </c>
      <c r="C38" s="125"/>
    </row>
    <row r="39" spans="2:7">
      <c r="B39" s="120" t="s">
        <v>175</v>
      </c>
      <c r="C39" s="126"/>
      <c r="D39" s="20" t="s">
        <v>0</v>
      </c>
      <c r="E39" s="119">
        <f>Drivers!$G$49</f>
        <v>0.1</v>
      </c>
      <c r="F39" s="119">
        <f>Drivers!$G$49</f>
        <v>0.1</v>
      </c>
      <c r="G39" s="119">
        <f>Drivers!$G$49</f>
        <v>0.1</v>
      </c>
    </row>
    <row r="40" spans="2:7">
      <c r="B40" s="120" t="s">
        <v>174</v>
      </c>
      <c r="C40" s="127"/>
      <c r="D40" s="20" t="s">
        <v>0</v>
      </c>
      <c r="E40" s="119">
        <f>Drivers!$G$52</f>
        <v>0.1</v>
      </c>
      <c r="F40" s="119">
        <f>Drivers!$G$52</f>
        <v>0.1</v>
      </c>
      <c r="G40" s="119">
        <f>Drivers!$G$52</f>
        <v>0.1</v>
      </c>
    </row>
    <row r="41" spans="2:7">
      <c r="B41" s="12"/>
      <c r="C41" s="12"/>
    </row>
    <row r="42" spans="2:7">
      <c r="B42" s="130" t="s">
        <v>161</v>
      </c>
      <c r="C42" s="130"/>
      <c r="E42" s="87" t="s">
        <v>154</v>
      </c>
      <c r="F42" s="87"/>
      <c r="G42" s="87"/>
    </row>
    <row r="43" spans="2:7">
      <c r="B43" s="130" t="s">
        <v>162</v>
      </c>
      <c r="C43" s="130"/>
      <c r="E43" s="80" t="s">
        <v>131</v>
      </c>
      <c r="F43" s="88" t="s">
        <v>7</v>
      </c>
      <c r="G43" s="91" t="s">
        <v>136</v>
      </c>
    </row>
    <row r="44" spans="2:7">
      <c r="B44" s="45" t="s">
        <v>177</v>
      </c>
      <c r="C44" s="46"/>
      <c r="D44" s="19" t="s">
        <v>69</v>
      </c>
      <c r="E44" s="122">
        <f>Drivers!O25</f>
        <v>0</v>
      </c>
      <c r="F44" s="122">
        <f>Drivers!P25</f>
        <v>0</v>
      </c>
      <c r="G44" s="122">
        <f>Drivers!Q25</f>
        <v>0</v>
      </c>
    </row>
    <row r="45" spans="2:7">
      <c r="B45" s="45" t="s">
        <v>178</v>
      </c>
      <c r="C45" s="46"/>
      <c r="D45" s="19" t="s">
        <v>25</v>
      </c>
      <c r="E45" s="18">
        <f>Drivers!O27</f>
        <v>0</v>
      </c>
      <c r="F45" s="18">
        <f>Drivers!P27</f>
        <v>0</v>
      </c>
      <c r="G45" s="18">
        <f>Drivers!Q27</f>
        <v>0</v>
      </c>
    </row>
    <row r="46" spans="2:7">
      <c r="B46" s="45" t="s">
        <v>84</v>
      </c>
      <c r="C46" s="46"/>
      <c r="D46" s="19" t="s">
        <v>69</v>
      </c>
      <c r="E46" s="122">
        <f>Drivers!O35</f>
        <v>0</v>
      </c>
      <c r="F46" s="122">
        <f>Drivers!P35</f>
        <v>0</v>
      </c>
      <c r="G46" s="122">
        <f>Drivers!Q35</f>
        <v>0</v>
      </c>
    </row>
    <row r="47" spans="2:7">
      <c r="B47" s="45" t="s">
        <v>179</v>
      </c>
      <c r="C47" s="46"/>
      <c r="D47" s="19" t="s">
        <v>69</v>
      </c>
      <c r="E47" s="122">
        <f>Drivers!O36</f>
        <v>0</v>
      </c>
      <c r="F47" s="122">
        <f>Drivers!P36</f>
        <v>0</v>
      </c>
      <c r="G47" s="122">
        <f>Drivers!Q36</f>
        <v>0</v>
      </c>
    </row>
    <row r="48" spans="2:7">
      <c r="B48" s="45" t="s">
        <v>180</v>
      </c>
      <c r="C48" s="46"/>
      <c r="D48" s="19" t="s">
        <v>25</v>
      </c>
      <c r="E48" s="18">
        <f>Drivers!O38</f>
        <v>0</v>
      </c>
      <c r="F48" s="18">
        <f>Drivers!P38</f>
        <v>0</v>
      </c>
      <c r="G48" s="18">
        <f>Drivers!Q38</f>
        <v>0</v>
      </c>
    </row>
    <row r="49" spans="2:7">
      <c r="B49" s="45" t="s">
        <v>181</v>
      </c>
      <c r="C49" s="46"/>
      <c r="D49" s="19" t="s">
        <v>69</v>
      </c>
      <c r="E49" s="122">
        <f>Drivers!O40</f>
        <v>0</v>
      </c>
      <c r="F49" s="122">
        <f>Drivers!P40</f>
        <v>0</v>
      </c>
      <c r="G49" s="122">
        <f>Drivers!Q40</f>
        <v>0</v>
      </c>
    </row>
    <row r="50" spans="2:7">
      <c r="B50" s="121" t="s">
        <v>182</v>
      </c>
      <c r="C50" s="125"/>
    </row>
    <row r="51" spans="2:7">
      <c r="B51" s="45" t="s">
        <v>183</v>
      </c>
      <c r="C51" s="46"/>
      <c r="D51" s="19" t="s">
        <v>22</v>
      </c>
      <c r="E51" s="62">
        <f>Drivers!O41*Drivers!$G$11</f>
        <v>2000</v>
      </c>
      <c r="F51" s="62">
        <f>Drivers!P41*Drivers!$G$11</f>
        <v>2000</v>
      </c>
      <c r="G51" s="62">
        <f>Drivers!Q41*Drivers!$G$11</f>
        <v>2000</v>
      </c>
    </row>
    <row r="52" spans="2:7">
      <c r="B52" s="45" t="s">
        <v>184</v>
      </c>
      <c r="C52" s="46"/>
      <c r="D52" s="21" t="s">
        <v>46</v>
      </c>
      <c r="E52" s="62">
        <f>Drivers!O42</f>
        <v>50</v>
      </c>
      <c r="F52" s="62">
        <f>Drivers!P42</f>
        <v>50</v>
      </c>
      <c r="G52" s="62">
        <f>Drivers!Q42</f>
        <v>50</v>
      </c>
    </row>
    <row r="53" spans="2:7">
      <c r="B53" s="45" t="s">
        <v>31</v>
      </c>
      <c r="C53" s="46"/>
      <c r="D53" s="19" t="s">
        <v>23</v>
      </c>
      <c r="E53" s="62">
        <f>Drivers!$G$24*Drivers!O51</f>
        <v>130</v>
      </c>
      <c r="F53" s="62">
        <f>Drivers!$G$24*Drivers!P51</f>
        <v>130</v>
      </c>
      <c r="G53" s="62">
        <f>Drivers!$G$24*Drivers!Q51</f>
        <v>130</v>
      </c>
    </row>
    <row r="54" spans="2:7">
      <c r="B54" s="45" t="s">
        <v>188</v>
      </c>
      <c r="C54" s="46"/>
      <c r="D54" s="19" t="s">
        <v>0</v>
      </c>
      <c r="E54" s="119">
        <f>Drivers!O49</f>
        <v>0</v>
      </c>
      <c r="F54" s="119">
        <f>Drivers!P49</f>
        <v>0</v>
      </c>
      <c r="G54" s="119">
        <f>Drivers!Q49</f>
        <v>0</v>
      </c>
    </row>
    <row r="55" spans="2:7">
      <c r="B55" s="121" t="s">
        <v>185</v>
      </c>
      <c r="C55" s="125"/>
    </row>
    <row r="56" spans="2:7">
      <c r="B56" s="14" t="s">
        <v>123</v>
      </c>
      <c r="C56" s="16"/>
      <c r="D56" s="21" t="s">
        <v>27</v>
      </c>
      <c r="E56" s="18">
        <f>Drivers!O43</f>
        <v>20000</v>
      </c>
      <c r="F56" s="18">
        <f>Drivers!P43</f>
        <v>20000</v>
      </c>
      <c r="G56" s="18">
        <f>Drivers!Q43</f>
        <v>20000</v>
      </c>
    </row>
    <row r="57" spans="2:7">
      <c r="B57" s="14" t="s">
        <v>124</v>
      </c>
      <c r="C57" s="16"/>
      <c r="D57" s="21" t="s">
        <v>27</v>
      </c>
      <c r="E57" s="18">
        <f>Drivers!O44</f>
        <v>0</v>
      </c>
      <c r="F57" s="18">
        <f>Drivers!P44</f>
        <v>0</v>
      </c>
      <c r="G57" s="18">
        <f>Drivers!Q44</f>
        <v>0</v>
      </c>
    </row>
    <row r="58" spans="2:7">
      <c r="B58" s="45" t="s">
        <v>92</v>
      </c>
      <c r="C58" s="46"/>
      <c r="D58" s="21" t="s">
        <v>88</v>
      </c>
      <c r="E58" s="18">
        <f>Drivers!O45</f>
        <v>70000</v>
      </c>
      <c r="F58" s="18">
        <f>Drivers!P45</f>
        <v>70000</v>
      </c>
      <c r="G58" s="18">
        <f>Drivers!Q45</f>
        <v>70000</v>
      </c>
    </row>
    <row r="59" spans="2:7">
      <c r="B59" s="45" t="s">
        <v>20</v>
      </c>
      <c r="C59" s="46"/>
      <c r="D59" s="21" t="s">
        <v>28</v>
      </c>
      <c r="E59" s="42">
        <f>Drivers!O47</f>
        <v>0.5</v>
      </c>
      <c r="F59" s="42">
        <f>Drivers!P47</f>
        <v>0.5</v>
      </c>
      <c r="G59" s="42">
        <f>Drivers!Q47</f>
        <v>0.5</v>
      </c>
    </row>
    <row r="60" spans="2:7">
      <c r="B60" s="45" t="s">
        <v>94</v>
      </c>
      <c r="C60" s="46"/>
      <c r="D60" s="21" t="s">
        <v>95</v>
      </c>
      <c r="E60" s="18">
        <f>Drivers!O48</f>
        <v>2500</v>
      </c>
      <c r="F60" s="18">
        <f>Drivers!P48</f>
        <v>2500</v>
      </c>
      <c r="G60" s="18">
        <f>Drivers!Q48</f>
        <v>2500</v>
      </c>
    </row>
    <row r="61" spans="2:7">
      <c r="B61" s="45" t="s">
        <v>34</v>
      </c>
      <c r="C61" s="46"/>
      <c r="D61" s="19" t="s">
        <v>0</v>
      </c>
      <c r="E61" s="18" t="str">
        <f>Drivers!O52</f>
        <v>Direct</v>
      </c>
      <c r="F61" s="18" t="str">
        <f>Drivers!P52</f>
        <v>Direct</v>
      </c>
      <c r="G61" s="18" t="str">
        <f>Drivers!Q52</f>
        <v>Direct</v>
      </c>
    </row>
    <row r="62" spans="2:7">
      <c r="B62" s="12"/>
      <c r="C62" s="12"/>
    </row>
  </sheetData>
  <conditionalFormatting sqref="E11:G40 E44:G61">
    <cfRule type="expression" dxfId="0" priority="114">
      <formula>OR($E11&lt;&gt;$F11,$F11&lt;&gt;$G11,$G11&lt;&gt;#REF!,#REF!&lt;&gt;#REF!,#REF!&lt;&gt;#REF!)</formula>
    </cfRule>
  </conditionalFormatting>
  <pageMargins left="0.7" right="0.7" top="0.75" bottom="0.75" header="0.3" footer="0.3"/>
  <pageSetup paperSize="3" scale="7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F69"/>
  <sheetViews>
    <sheetView workbookViewId="0">
      <selection activeCell="A2" sqref="A2"/>
    </sheetView>
  </sheetViews>
  <sheetFormatPr baseColWidth="10" defaultColWidth="8.83203125" defaultRowHeight="15"/>
  <cols>
    <col min="3" max="3" width="11.5" bestFit="1" customWidth="1"/>
    <col min="5" max="5" width="13.33203125" customWidth="1"/>
    <col min="6" max="6" width="15.33203125" customWidth="1"/>
  </cols>
  <sheetData>
    <row r="1" spans="2:6" ht="48">
      <c r="E1" s="2" t="s">
        <v>67</v>
      </c>
      <c r="F1" s="2" t="s">
        <v>68</v>
      </c>
    </row>
    <row r="2" spans="2:6">
      <c r="B2" t="s">
        <v>52</v>
      </c>
      <c r="C2" s="32">
        <f>VALUE(RIGHT(D2,4))</f>
        <v>2020</v>
      </c>
      <c r="D2" t="str">
        <f>B2&amp;" "&amp;Drivers!$H$6</f>
        <v>Q1 2020</v>
      </c>
      <c r="E2">
        <v>1</v>
      </c>
      <c r="F2">
        <v>0.25</v>
      </c>
    </row>
    <row r="3" spans="2:6">
      <c r="B3" t="s">
        <v>53</v>
      </c>
      <c r="C3" s="32">
        <f t="shared" ref="C3:C66" si="0">VALUE(RIGHT(D3,4))</f>
        <v>2020</v>
      </c>
      <c r="D3" t="str">
        <f>IF(B2="Q4","Q1","Q"&amp;RIGHT(B2,1)+1)&amp;" "&amp;IF(B2="Q4",RIGHT(D2,4)+1,RIGHT(D2,4))</f>
        <v>Q2 2020</v>
      </c>
      <c r="E3">
        <v>0.75</v>
      </c>
      <c r="F3">
        <v>0.5</v>
      </c>
    </row>
    <row r="4" spans="2:6">
      <c r="B4" t="s">
        <v>54</v>
      </c>
      <c r="C4" s="32">
        <f t="shared" si="0"/>
        <v>2020</v>
      </c>
      <c r="D4" t="str">
        <f t="shared" ref="D4:D33" si="1">IF(B3="Q4","Q1","Q"&amp;RIGHT(B3,1)+1)&amp;" "&amp;IF(B3="Q4",RIGHT(D3,4)+1,RIGHT(D3,4))</f>
        <v>Q3 2020</v>
      </c>
      <c r="E4">
        <v>0.5</v>
      </c>
      <c r="F4">
        <v>0.75</v>
      </c>
    </row>
    <row r="5" spans="2:6">
      <c r="B5" t="s">
        <v>55</v>
      </c>
      <c r="C5" s="32">
        <f t="shared" si="0"/>
        <v>2020</v>
      </c>
      <c r="D5" t="str">
        <f t="shared" si="1"/>
        <v>Q4 2020</v>
      </c>
      <c r="E5">
        <v>0.25</v>
      </c>
      <c r="F5">
        <v>1</v>
      </c>
    </row>
    <row r="6" spans="2:6">
      <c r="B6" t="s">
        <v>52</v>
      </c>
      <c r="C6" s="32">
        <f t="shared" si="0"/>
        <v>2021</v>
      </c>
      <c r="D6" t="str">
        <f t="shared" si="1"/>
        <v>Q1 2021</v>
      </c>
    </row>
    <row r="7" spans="2:6">
      <c r="B7" t="s">
        <v>53</v>
      </c>
      <c r="C7" s="32">
        <f t="shared" si="0"/>
        <v>2021</v>
      </c>
      <c r="D7" t="str">
        <f t="shared" si="1"/>
        <v>Q2 2021</v>
      </c>
    </row>
    <row r="8" spans="2:6">
      <c r="B8" t="s">
        <v>54</v>
      </c>
      <c r="C8" s="32">
        <f t="shared" si="0"/>
        <v>2021</v>
      </c>
      <c r="D8" t="str">
        <f t="shared" si="1"/>
        <v>Q3 2021</v>
      </c>
    </row>
    <row r="9" spans="2:6">
      <c r="B9" t="s">
        <v>55</v>
      </c>
      <c r="C9" s="32">
        <f t="shared" si="0"/>
        <v>2021</v>
      </c>
      <c r="D9" t="str">
        <f t="shared" si="1"/>
        <v>Q4 2021</v>
      </c>
    </row>
    <row r="10" spans="2:6">
      <c r="B10" t="s">
        <v>52</v>
      </c>
      <c r="C10" s="32">
        <f t="shared" si="0"/>
        <v>2022</v>
      </c>
      <c r="D10" t="str">
        <f t="shared" si="1"/>
        <v>Q1 2022</v>
      </c>
    </row>
    <row r="11" spans="2:6">
      <c r="B11" t="s">
        <v>53</v>
      </c>
      <c r="C11" s="32">
        <f t="shared" si="0"/>
        <v>2022</v>
      </c>
      <c r="D11" t="str">
        <f t="shared" si="1"/>
        <v>Q2 2022</v>
      </c>
    </row>
    <row r="12" spans="2:6">
      <c r="B12" t="s">
        <v>54</v>
      </c>
      <c r="C12" s="32">
        <f t="shared" si="0"/>
        <v>2022</v>
      </c>
      <c r="D12" t="str">
        <f t="shared" si="1"/>
        <v>Q3 2022</v>
      </c>
    </row>
    <row r="13" spans="2:6">
      <c r="B13" t="s">
        <v>55</v>
      </c>
      <c r="C13" s="32">
        <f t="shared" si="0"/>
        <v>2022</v>
      </c>
      <c r="D13" t="str">
        <f t="shared" si="1"/>
        <v>Q4 2022</v>
      </c>
    </row>
    <row r="14" spans="2:6">
      <c r="B14" t="s">
        <v>52</v>
      </c>
      <c r="C14" s="32">
        <f t="shared" si="0"/>
        <v>2023</v>
      </c>
      <c r="D14" t="str">
        <f t="shared" si="1"/>
        <v>Q1 2023</v>
      </c>
    </row>
    <row r="15" spans="2:6">
      <c r="B15" t="s">
        <v>53</v>
      </c>
      <c r="C15" s="32">
        <f t="shared" si="0"/>
        <v>2023</v>
      </c>
      <c r="D15" t="str">
        <f t="shared" si="1"/>
        <v>Q2 2023</v>
      </c>
    </row>
    <row r="16" spans="2:6">
      <c r="B16" t="s">
        <v>54</v>
      </c>
      <c r="C16" s="32">
        <f t="shared" si="0"/>
        <v>2023</v>
      </c>
      <c r="D16" t="str">
        <f t="shared" si="1"/>
        <v>Q3 2023</v>
      </c>
    </row>
    <row r="17" spans="2:4">
      <c r="B17" t="s">
        <v>55</v>
      </c>
      <c r="C17" s="32">
        <f t="shared" si="0"/>
        <v>2023</v>
      </c>
      <c r="D17" t="str">
        <f t="shared" si="1"/>
        <v>Q4 2023</v>
      </c>
    </row>
    <row r="18" spans="2:4">
      <c r="B18" t="s">
        <v>52</v>
      </c>
      <c r="C18" s="32">
        <f t="shared" si="0"/>
        <v>2024</v>
      </c>
      <c r="D18" t="str">
        <f t="shared" si="1"/>
        <v>Q1 2024</v>
      </c>
    </row>
    <row r="19" spans="2:4">
      <c r="B19" t="s">
        <v>53</v>
      </c>
      <c r="C19" s="32">
        <f t="shared" si="0"/>
        <v>2024</v>
      </c>
      <c r="D19" t="str">
        <f t="shared" si="1"/>
        <v>Q2 2024</v>
      </c>
    </row>
    <row r="20" spans="2:4">
      <c r="B20" t="s">
        <v>54</v>
      </c>
      <c r="C20" s="32">
        <f t="shared" si="0"/>
        <v>2024</v>
      </c>
      <c r="D20" t="str">
        <f t="shared" si="1"/>
        <v>Q3 2024</v>
      </c>
    </row>
    <row r="21" spans="2:4">
      <c r="B21" t="s">
        <v>55</v>
      </c>
      <c r="C21" s="32">
        <f t="shared" si="0"/>
        <v>2024</v>
      </c>
      <c r="D21" t="str">
        <f t="shared" si="1"/>
        <v>Q4 2024</v>
      </c>
    </row>
    <row r="22" spans="2:4">
      <c r="B22" t="s">
        <v>52</v>
      </c>
      <c r="C22" s="32">
        <f t="shared" si="0"/>
        <v>2025</v>
      </c>
      <c r="D22" t="str">
        <f t="shared" si="1"/>
        <v>Q1 2025</v>
      </c>
    </row>
    <row r="23" spans="2:4">
      <c r="B23" t="s">
        <v>53</v>
      </c>
      <c r="C23" s="32">
        <f t="shared" si="0"/>
        <v>2025</v>
      </c>
      <c r="D23" t="str">
        <f t="shared" si="1"/>
        <v>Q2 2025</v>
      </c>
    </row>
    <row r="24" spans="2:4">
      <c r="B24" t="s">
        <v>54</v>
      </c>
      <c r="C24" s="32">
        <f t="shared" si="0"/>
        <v>2025</v>
      </c>
      <c r="D24" t="str">
        <f t="shared" si="1"/>
        <v>Q3 2025</v>
      </c>
    </row>
    <row r="25" spans="2:4">
      <c r="B25" t="s">
        <v>55</v>
      </c>
      <c r="C25" s="32">
        <f t="shared" si="0"/>
        <v>2025</v>
      </c>
      <c r="D25" t="str">
        <f t="shared" si="1"/>
        <v>Q4 2025</v>
      </c>
    </row>
    <row r="26" spans="2:4">
      <c r="B26" t="s">
        <v>52</v>
      </c>
      <c r="C26" s="32">
        <f t="shared" si="0"/>
        <v>2026</v>
      </c>
      <c r="D26" t="str">
        <f t="shared" si="1"/>
        <v>Q1 2026</v>
      </c>
    </row>
    <row r="27" spans="2:4">
      <c r="B27" t="s">
        <v>53</v>
      </c>
      <c r="C27" s="32">
        <f t="shared" si="0"/>
        <v>2026</v>
      </c>
      <c r="D27" t="str">
        <f t="shared" si="1"/>
        <v>Q2 2026</v>
      </c>
    </row>
    <row r="28" spans="2:4">
      <c r="B28" t="s">
        <v>54</v>
      </c>
      <c r="C28" s="32">
        <f t="shared" si="0"/>
        <v>2026</v>
      </c>
      <c r="D28" t="str">
        <f t="shared" si="1"/>
        <v>Q3 2026</v>
      </c>
    </row>
    <row r="29" spans="2:4">
      <c r="B29" t="s">
        <v>55</v>
      </c>
      <c r="C29" s="32">
        <f t="shared" si="0"/>
        <v>2026</v>
      </c>
      <c r="D29" t="str">
        <f t="shared" si="1"/>
        <v>Q4 2026</v>
      </c>
    </row>
    <row r="30" spans="2:4">
      <c r="B30" t="s">
        <v>52</v>
      </c>
      <c r="C30" s="32">
        <f t="shared" si="0"/>
        <v>2027</v>
      </c>
      <c r="D30" t="str">
        <f t="shared" si="1"/>
        <v>Q1 2027</v>
      </c>
    </row>
    <row r="31" spans="2:4">
      <c r="B31" t="s">
        <v>53</v>
      </c>
      <c r="C31" s="32">
        <f t="shared" si="0"/>
        <v>2027</v>
      </c>
      <c r="D31" t="str">
        <f t="shared" si="1"/>
        <v>Q2 2027</v>
      </c>
    </row>
    <row r="32" spans="2:4">
      <c r="B32" t="s">
        <v>54</v>
      </c>
      <c r="C32" s="32">
        <f t="shared" si="0"/>
        <v>2027</v>
      </c>
      <c r="D32" t="str">
        <f t="shared" si="1"/>
        <v>Q3 2027</v>
      </c>
    </row>
    <row r="33" spans="2:4">
      <c r="B33" t="s">
        <v>55</v>
      </c>
      <c r="C33" s="32">
        <f t="shared" si="0"/>
        <v>2027</v>
      </c>
      <c r="D33" t="str">
        <f t="shared" si="1"/>
        <v>Q4 2027</v>
      </c>
    </row>
    <row r="34" spans="2:4">
      <c r="B34" t="s">
        <v>52</v>
      </c>
      <c r="C34" s="32">
        <f t="shared" si="0"/>
        <v>2028</v>
      </c>
      <c r="D34" t="str">
        <f t="shared" ref="D34:D69" si="2">IF(B33="Q4","Q1","Q"&amp;RIGHT(B33,1)+1)&amp;" "&amp;IF(B33="Q4",RIGHT(D33,4)+1,RIGHT(D33,4))</f>
        <v>Q1 2028</v>
      </c>
    </row>
    <row r="35" spans="2:4">
      <c r="B35" t="s">
        <v>53</v>
      </c>
      <c r="C35" s="32">
        <f t="shared" si="0"/>
        <v>2028</v>
      </c>
      <c r="D35" t="str">
        <f t="shared" si="2"/>
        <v>Q2 2028</v>
      </c>
    </row>
    <row r="36" spans="2:4">
      <c r="B36" t="s">
        <v>54</v>
      </c>
      <c r="C36" s="32">
        <f t="shared" si="0"/>
        <v>2028</v>
      </c>
      <c r="D36" t="str">
        <f t="shared" si="2"/>
        <v>Q3 2028</v>
      </c>
    </row>
    <row r="37" spans="2:4">
      <c r="B37" t="s">
        <v>55</v>
      </c>
      <c r="C37" s="32">
        <f t="shared" si="0"/>
        <v>2028</v>
      </c>
      <c r="D37" t="str">
        <f t="shared" si="2"/>
        <v>Q4 2028</v>
      </c>
    </row>
    <row r="38" spans="2:4">
      <c r="B38" t="s">
        <v>52</v>
      </c>
      <c r="C38" s="32">
        <f t="shared" si="0"/>
        <v>2029</v>
      </c>
      <c r="D38" t="str">
        <f t="shared" si="2"/>
        <v>Q1 2029</v>
      </c>
    </row>
    <row r="39" spans="2:4">
      <c r="B39" t="s">
        <v>53</v>
      </c>
      <c r="C39" s="32">
        <f t="shared" si="0"/>
        <v>2029</v>
      </c>
      <c r="D39" t="str">
        <f t="shared" si="2"/>
        <v>Q2 2029</v>
      </c>
    </row>
    <row r="40" spans="2:4">
      <c r="B40" t="s">
        <v>54</v>
      </c>
      <c r="C40" s="32">
        <f t="shared" si="0"/>
        <v>2029</v>
      </c>
      <c r="D40" t="str">
        <f t="shared" si="2"/>
        <v>Q3 2029</v>
      </c>
    </row>
    <row r="41" spans="2:4">
      <c r="B41" t="s">
        <v>55</v>
      </c>
      <c r="C41" s="32">
        <f t="shared" si="0"/>
        <v>2029</v>
      </c>
      <c r="D41" t="str">
        <f t="shared" si="2"/>
        <v>Q4 2029</v>
      </c>
    </row>
    <row r="42" spans="2:4">
      <c r="B42" t="s">
        <v>52</v>
      </c>
      <c r="C42" s="32">
        <f t="shared" si="0"/>
        <v>2030</v>
      </c>
      <c r="D42" t="str">
        <f t="shared" si="2"/>
        <v>Q1 2030</v>
      </c>
    </row>
    <row r="43" spans="2:4">
      <c r="B43" t="s">
        <v>53</v>
      </c>
      <c r="C43" s="32">
        <f t="shared" si="0"/>
        <v>2030</v>
      </c>
      <c r="D43" t="str">
        <f t="shared" si="2"/>
        <v>Q2 2030</v>
      </c>
    </row>
    <row r="44" spans="2:4">
      <c r="B44" t="s">
        <v>54</v>
      </c>
      <c r="C44" s="32">
        <f t="shared" si="0"/>
        <v>2030</v>
      </c>
      <c r="D44" t="str">
        <f t="shared" si="2"/>
        <v>Q3 2030</v>
      </c>
    </row>
    <row r="45" spans="2:4">
      <c r="B45" t="s">
        <v>55</v>
      </c>
      <c r="C45" s="32">
        <f t="shared" si="0"/>
        <v>2030</v>
      </c>
      <c r="D45" t="str">
        <f t="shared" si="2"/>
        <v>Q4 2030</v>
      </c>
    </row>
    <row r="46" spans="2:4">
      <c r="B46" t="s">
        <v>52</v>
      </c>
      <c r="C46" s="32">
        <f t="shared" si="0"/>
        <v>2031</v>
      </c>
      <c r="D46" t="str">
        <f t="shared" si="2"/>
        <v>Q1 2031</v>
      </c>
    </row>
    <row r="47" spans="2:4">
      <c r="B47" t="s">
        <v>53</v>
      </c>
      <c r="C47" s="32">
        <f t="shared" si="0"/>
        <v>2031</v>
      </c>
      <c r="D47" t="str">
        <f t="shared" si="2"/>
        <v>Q2 2031</v>
      </c>
    </row>
    <row r="48" spans="2:4">
      <c r="B48" t="s">
        <v>54</v>
      </c>
      <c r="C48" s="32">
        <f t="shared" si="0"/>
        <v>2031</v>
      </c>
      <c r="D48" t="str">
        <f t="shared" si="2"/>
        <v>Q3 2031</v>
      </c>
    </row>
    <row r="49" spans="2:4">
      <c r="B49" t="s">
        <v>55</v>
      </c>
      <c r="C49" s="32">
        <f t="shared" si="0"/>
        <v>2031</v>
      </c>
      <c r="D49" t="str">
        <f t="shared" si="2"/>
        <v>Q4 2031</v>
      </c>
    </row>
    <row r="50" spans="2:4">
      <c r="B50" t="s">
        <v>52</v>
      </c>
      <c r="C50" s="32">
        <f t="shared" si="0"/>
        <v>2032</v>
      </c>
      <c r="D50" t="str">
        <f t="shared" si="2"/>
        <v>Q1 2032</v>
      </c>
    </row>
    <row r="51" spans="2:4">
      <c r="B51" t="s">
        <v>53</v>
      </c>
      <c r="C51" s="32">
        <f t="shared" si="0"/>
        <v>2032</v>
      </c>
      <c r="D51" t="str">
        <f t="shared" si="2"/>
        <v>Q2 2032</v>
      </c>
    </row>
    <row r="52" spans="2:4">
      <c r="B52" t="s">
        <v>54</v>
      </c>
      <c r="C52" s="32">
        <f t="shared" si="0"/>
        <v>2032</v>
      </c>
      <c r="D52" t="str">
        <f t="shared" si="2"/>
        <v>Q3 2032</v>
      </c>
    </row>
    <row r="53" spans="2:4">
      <c r="B53" t="s">
        <v>55</v>
      </c>
      <c r="C53" s="32">
        <f t="shared" si="0"/>
        <v>2032</v>
      </c>
      <c r="D53" t="str">
        <f t="shared" si="2"/>
        <v>Q4 2032</v>
      </c>
    </row>
    <row r="54" spans="2:4">
      <c r="B54" t="s">
        <v>52</v>
      </c>
      <c r="C54" s="32">
        <f t="shared" si="0"/>
        <v>2033</v>
      </c>
      <c r="D54" t="str">
        <f t="shared" si="2"/>
        <v>Q1 2033</v>
      </c>
    </row>
    <row r="55" spans="2:4">
      <c r="B55" t="s">
        <v>53</v>
      </c>
      <c r="C55" s="32">
        <f t="shared" si="0"/>
        <v>2033</v>
      </c>
      <c r="D55" t="str">
        <f t="shared" si="2"/>
        <v>Q2 2033</v>
      </c>
    </row>
    <row r="56" spans="2:4">
      <c r="B56" t="s">
        <v>54</v>
      </c>
      <c r="C56" s="32">
        <f t="shared" si="0"/>
        <v>2033</v>
      </c>
      <c r="D56" t="str">
        <f t="shared" si="2"/>
        <v>Q3 2033</v>
      </c>
    </row>
    <row r="57" spans="2:4">
      <c r="B57" t="s">
        <v>55</v>
      </c>
      <c r="C57" s="32">
        <f t="shared" si="0"/>
        <v>2033</v>
      </c>
      <c r="D57" t="str">
        <f t="shared" si="2"/>
        <v>Q4 2033</v>
      </c>
    </row>
    <row r="58" spans="2:4">
      <c r="B58" t="s">
        <v>52</v>
      </c>
      <c r="C58" s="32">
        <f t="shared" si="0"/>
        <v>2034</v>
      </c>
      <c r="D58" t="str">
        <f t="shared" si="2"/>
        <v>Q1 2034</v>
      </c>
    </row>
    <row r="59" spans="2:4">
      <c r="B59" t="s">
        <v>53</v>
      </c>
      <c r="C59" s="32">
        <f t="shared" si="0"/>
        <v>2034</v>
      </c>
      <c r="D59" t="str">
        <f t="shared" si="2"/>
        <v>Q2 2034</v>
      </c>
    </row>
    <row r="60" spans="2:4">
      <c r="B60" t="s">
        <v>54</v>
      </c>
      <c r="C60" s="32">
        <f t="shared" si="0"/>
        <v>2034</v>
      </c>
      <c r="D60" t="str">
        <f t="shared" si="2"/>
        <v>Q3 2034</v>
      </c>
    </row>
    <row r="61" spans="2:4">
      <c r="B61" t="s">
        <v>55</v>
      </c>
      <c r="C61" s="32">
        <f t="shared" si="0"/>
        <v>2034</v>
      </c>
      <c r="D61" t="str">
        <f t="shared" si="2"/>
        <v>Q4 2034</v>
      </c>
    </row>
    <row r="62" spans="2:4">
      <c r="B62" t="s">
        <v>52</v>
      </c>
      <c r="C62" s="32">
        <f t="shared" si="0"/>
        <v>2035</v>
      </c>
      <c r="D62" t="str">
        <f t="shared" si="2"/>
        <v>Q1 2035</v>
      </c>
    </row>
    <row r="63" spans="2:4">
      <c r="B63" t="s">
        <v>53</v>
      </c>
      <c r="C63" s="32">
        <f t="shared" si="0"/>
        <v>2035</v>
      </c>
      <c r="D63" t="str">
        <f t="shared" si="2"/>
        <v>Q2 2035</v>
      </c>
    </row>
    <row r="64" spans="2:4">
      <c r="B64" t="s">
        <v>54</v>
      </c>
      <c r="C64" s="32">
        <f t="shared" si="0"/>
        <v>2035</v>
      </c>
      <c r="D64" t="str">
        <f t="shared" si="2"/>
        <v>Q3 2035</v>
      </c>
    </row>
    <row r="65" spans="2:4">
      <c r="B65" t="s">
        <v>55</v>
      </c>
      <c r="C65" s="32">
        <f t="shared" si="0"/>
        <v>2035</v>
      </c>
      <c r="D65" t="str">
        <f t="shared" si="2"/>
        <v>Q4 2035</v>
      </c>
    </row>
    <row r="66" spans="2:4">
      <c r="B66" t="s">
        <v>52</v>
      </c>
      <c r="C66" s="32">
        <f t="shared" si="0"/>
        <v>2036</v>
      </c>
      <c r="D66" t="str">
        <f t="shared" si="2"/>
        <v>Q1 2036</v>
      </c>
    </row>
    <row r="67" spans="2:4">
      <c r="B67" t="s">
        <v>53</v>
      </c>
      <c r="C67" s="32">
        <f t="shared" ref="C67:C69" si="3">VALUE(RIGHT(D67,4))</f>
        <v>2036</v>
      </c>
      <c r="D67" t="str">
        <f t="shared" si="2"/>
        <v>Q2 2036</v>
      </c>
    </row>
    <row r="68" spans="2:4">
      <c r="B68" t="s">
        <v>54</v>
      </c>
      <c r="C68" s="32">
        <f t="shared" si="3"/>
        <v>2036</v>
      </c>
      <c r="D68" t="str">
        <f t="shared" si="2"/>
        <v>Q3 2036</v>
      </c>
    </row>
    <row r="69" spans="2:4">
      <c r="B69" t="s">
        <v>55</v>
      </c>
      <c r="C69" s="32">
        <f t="shared" si="3"/>
        <v>2036</v>
      </c>
      <c r="D69" t="str">
        <f t="shared" si="2"/>
        <v>Q4 2036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Scenarios</vt:lpstr>
      <vt:lpstr>Drivers</vt:lpstr>
      <vt:lpstr>Scheduling</vt:lpstr>
      <vt:lpstr>Matrix</vt:lpstr>
      <vt:lpstr>Permanent</vt:lpstr>
      <vt:lpstr>Matrix!Print_Area</vt:lpstr>
    </vt:vector>
  </TitlesOfParts>
  <Company>Newmont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Canney</dc:creator>
  <cp:lastModifiedBy>Satish Penmetsa</cp:lastModifiedBy>
  <cp:lastPrinted>2019-02-27T16:20:48Z</cp:lastPrinted>
  <dcterms:created xsi:type="dcterms:W3CDTF">2019-02-12T23:55:24Z</dcterms:created>
  <dcterms:modified xsi:type="dcterms:W3CDTF">2020-06-22T00:38:51Z</dcterms:modified>
</cp:coreProperties>
</file>